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45" activeTab="2"/>
  </bookViews>
  <sheets>
    <sheet name="Initial" sheetId="1" r:id="rId1"/>
    <sheet name="Relations" sheetId="2" r:id="rId2"/>
    <sheet name="Variables" sheetId="3" r:id="rId3"/>
    <sheet name="PIs" sheetId="4" r:id="rId4"/>
    <sheet name="Φύλλο3" sheetId="5" state="hidden" r:id="rId5"/>
    <sheet name="IWA standard WB" sheetId="6" r:id="rId6"/>
    <sheet name="WB-1stMOD(McKenzie,2007)" sheetId="7" r:id="rId7"/>
    <sheet name="WB-2ndMOD(Kanakoudis+Tsitsifli)" sheetId="8" r:id="rId8"/>
  </sheets>
  <definedNames/>
  <calcPr fullCalcOnLoad="1"/>
</workbook>
</file>

<file path=xl/comments7.xml><?xml version="1.0" encoding="utf-8"?>
<comments xmlns="http://schemas.openxmlformats.org/spreadsheetml/2006/main">
  <authors>
    <author>dde</author>
  </authors>
  <commentList>
    <comment ref="F4" authorId="0">
      <text>
        <r>
          <rPr>
            <b/>
            <sz val="8"/>
            <rFont val="Tahoma"/>
            <family val="2"/>
          </rPr>
          <t xml:space="preserve">ή: Water volume billed and paid by the consumers (Free Basic Recover Revenue) </t>
        </r>
      </text>
    </comment>
    <comment ref="F7" authorId="0">
      <text>
        <r>
          <rPr>
            <b/>
            <sz val="8"/>
            <rFont val="Tahoma"/>
            <family val="2"/>
          </rPr>
          <t xml:space="preserve">ή: Water volume billed but never paid by the consumers (apparent NRW) </t>
        </r>
      </text>
    </comment>
    <comment ref="F11" authorId="0">
      <text>
        <r>
          <rPr>
            <b/>
            <sz val="8"/>
            <rFont val="Tahoma"/>
            <family val="2"/>
          </rPr>
          <t xml:space="preserve">ή: Water volume unbilled and never paid by the consumers (Non-Revenue Water/reasl NRW) </t>
        </r>
      </text>
    </comment>
    <comment ref="F26" authorId="0">
      <text>
        <r>
          <rPr>
            <b/>
            <sz val="8"/>
            <rFont val="Tahoma"/>
            <family val="2"/>
          </rPr>
          <t xml:space="preserve">ή: Water volume billed and paid by the consumers (Free Basic Recover Revenue) </t>
        </r>
        <r>
          <rPr>
            <sz val="8"/>
            <rFont val="Tahoma"/>
            <family val="2"/>
          </rPr>
          <t xml:space="preserve">
</t>
        </r>
      </text>
    </comment>
    <comment ref="F36" authorId="0">
      <text>
        <r>
          <rPr>
            <b/>
            <sz val="8"/>
            <rFont val="Tahoma"/>
            <family val="2"/>
          </rPr>
          <t xml:space="preserve">ή: Water volume unbilled and never paid by the consumers (Non-Revenue Water/reasl NRW) </t>
        </r>
        <r>
          <rPr>
            <sz val="8"/>
            <rFont val="Tahoma"/>
            <family val="2"/>
          </rPr>
          <t xml:space="preserve">
</t>
        </r>
      </text>
    </comment>
    <comment ref="F31" authorId="0">
      <text>
        <r>
          <rPr>
            <b/>
            <sz val="8"/>
            <rFont val="Tahoma"/>
            <family val="2"/>
          </rPr>
          <t xml:space="preserve">ή: Water volume billed but never paid by the consumers (apparent NRW) </t>
        </r>
      </text>
    </comment>
  </commentList>
</comments>
</file>

<file path=xl/sharedStrings.xml><?xml version="1.0" encoding="utf-8"?>
<sst xmlns="http://schemas.openxmlformats.org/spreadsheetml/2006/main" count="2901" uniqueCount="1546">
  <si>
    <t>Total number of full time equivalent employees working in the installation, maintenance and replacement of the water meters, at the reference date.</t>
  </si>
  <si>
    <t>Total number of full time equivalent employees working in thecentral stock repository, central workshops and the vehicle fleet, at the reference date.</t>
  </si>
  <si>
    <t>Number of full time equivalent employees of the water undertaking with university degree, at the reference date.</t>
  </si>
  <si>
    <t>Total number of full time equivalent employees working of the water undertaking without a university degree but with at least a basic education, at the reference date.</t>
  </si>
  <si>
    <t>Total number of full time equivalent employees without basic education, at the reference date.</t>
  </si>
  <si>
    <t>Total training time</t>
  </si>
  <si>
    <t>Total number of training hours during the assessment period.</t>
  </si>
  <si>
    <t>Internal training time</t>
  </si>
  <si>
    <t>Total number of internal training hours during the assessment period.</t>
  </si>
  <si>
    <t>External training time</t>
  </si>
  <si>
    <t>Total number of external training hours during the assessment period.</t>
  </si>
  <si>
    <t>Total number of working accidents requiring care occurring with personnel during the assessment period</t>
  </si>
  <si>
    <t>Total number of days of absenteeism occuring during the assessment period</t>
  </si>
  <si>
    <t>Absenteeism due to accidents or illness at work</t>
  </si>
  <si>
    <t>Total number of days of absenteeism due to accidents or illnes at work occuring during the assessment period</t>
  </si>
  <si>
    <t>Total number of days of absenteeism occuring during the assessment period that were not due to working accidents or illness at work.</t>
  </si>
  <si>
    <t>Working time</t>
  </si>
  <si>
    <t>Total number of normal working hours of all the undertaking employees during the assessment period (employees hours gross - absence for holidays)</t>
  </si>
  <si>
    <t>Sum, for all water points, of the distance between the water point and the far-most household served by it, at the reference date.</t>
  </si>
  <si>
    <t>Public taps and standpipes consumption</t>
  </si>
  <si>
    <t>Sum, for all public taps and standpipes,of the respective water consumption during the assessment period.</t>
  </si>
  <si>
    <t>Water points</t>
  </si>
  <si>
    <t>Total number of water-points at the reference date.</t>
  </si>
  <si>
    <t>(A8)</t>
  </si>
  <si>
    <t>(A20=A8+A9)</t>
  </si>
  <si>
    <t>(A14=A10+A13)</t>
  </si>
  <si>
    <t>(A10=A8+A9)</t>
  </si>
  <si>
    <t>(A9)</t>
  </si>
  <si>
    <t>(A11)</t>
  </si>
  <si>
    <t>(A13=A11+A12)</t>
  </si>
  <si>
    <t>(A3)</t>
  </si>
  <si>
    <t>(A12)</t>
  </si>
  <si>
    <t>(A21=A3-A20)</t>
  </si>
  <si>
    <t>(A18=A16+A17)</t>
  </si>
  <si>
    <t>(A16)</t>
  </si>
  <si>
    <t>(A15=A3-A14)</t>
  </si>
  <si>
    <t>(A17)</t>
  </si>
  <si>
    <t>(A19=A15-A18)</t>
  </si>
  <si>
    <t>A24</t>
  </si>
  <si>
    <t>(Α16)</t>
  </si>
  <si>
    <t>(Α9)</t>
  </si>
  <si>
    <t>A23</t>
  </si>
  <si>
    <t>(A24=A8+A9-A23)</t>
  </si>
  <si>
    <t>(A21=A3-A24-A23)</t>
  </si>
  <si>
    <t>A25</t>
  </si>
  <si>
    <t>Α25</t>
  </si>
  <si>
    <t>A26</t>
  </si>
  <si>
    <t>A1</t>
  </si>
  <si>
    <t>A2</t>
  </si>
  <si>
    <t>A3</t>
  </si>
  <si>
    <t>A4</t>
  </si>
  <si>
    <t>A5</t>
  </si>
  <si>
    <t>A6</t>
  </si>
  <si>
    <t>A7</t>
  </si>
  <si>
    <t>A8</t>
  </si>
  <si>
    <t>A9</t>
  </si>
  <si>
    <t>A10</t>
  </si>
  <si>
    <t>A11</t>
  </si>
  <si>
    <t>A12</t>
  </si>
  <si>
    <t>A13</t>
  </si>
  <si>
    <t>A14</t>
  </si>
  <si>
    <t>A15</t>
  </si>
  <si>
    <t>A16</t>
  </si>
  <si>
    <t>A17</t>
  </si>
  <si>
    <t>A18</t>
  </si>
  <si>
    <t>A19</t>
  </si>
  <si>
    <t>A20</t>
  </si>
  <si>
    <t>A21</t>
  </si>
  <si>
    <t>A22</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</si>
  <si>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</si>
  <si>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</si>
  <si>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</si>
  <si>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</si>
  <si>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</si>
  <si>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</si>
  <si>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</si>
  <si>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</si>
  <si>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</si>
  <si>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</si>
  <si>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</si>
  <si>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</si>
  <si>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</si>
  <si>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</si>
  <si>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</si>
  <si>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</si>
  <si>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</si>
  <si>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</si>
  <si>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</si>
  <si>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</si>
  <si>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</si>
  <si>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</si>
  <si>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</si>
  <si>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</si>
  <si>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</si>
  <si>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</si>
  <si>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Α23</t>
  </si>
  <si>
    <t>Α24</t>
  </si>
  <si>
    <t>Α26</t>
  </si>
  <si>
    <t>IWA PERFORMANCE INDICATORS - IWA PIs (ΔΕΙΚΤΕΣ ΠΡΟΣΔΙΟΡΙΣΜΟΥ ΤΟΥ ΕΠΙΠΕΔΟΥ ΛΕΙΤΟΥΡΓΙΑΣ ΤΟΥ ΔΙΚΤΥΟΥ)</t>
  </si>
  <si>
    <t>no of PI</t>
  </si>
  <si>
    <t>no of Variable</t>
  </si>
  <si>
    <t>VARIABLES (ΜΕΤΑΒΛΗΤΕΣ)</t>
  </si>
  <si>
    <t xml:space="preserve">IWA Standard International Water Balance </t>
  </si>
  <si>
    <t>1st Modification of IWA Standard International Water Balance (McKenzie, 2007)</t>
  </si>
  <si>
    <t>(Α23+A21)</t>
  </si>
  <si>
    <t>2nd Modification of IWA Standard International Water Balance (Kanakoudis &amp; Tsitsifli, 2009)</t>
  </si>
  <si>
    <t>Α/Α</t>
  </si>
  <si>
    <t>Α1</t>
  </si>
  <si>
    <t>m3/year</t>
  </si>
  <si>
    <t>Α2</t>
  </si>
  <si>
    <t>Α3</t>
  </si>
  <si>
    <t xml:space="preserve">m3 </t>
  </si>
  <si>
    <t>Α4</t>
  </si>
  <si>
    <t>m3/day</t>
  </si>
  <si>
    <t>Α5</t>
  </si>
  <si>
    <t>m3</t>
  </si>
  <si>
    <t>Α6</t>
  </si>
  <si>
    <t>Α7</t>
  </si>
  <si>
    <t>Α8</t>
  </si>
  <si>
    <t>Α9</t>
  </si>
  <si>
    <t>Α10</t>
  </si>
  <si>
    <t>Α11</t>
  </si>
  <si>
    <t>Α12</t>
  </si>
  <si>
    <t>Α13</t>
  </si>
  <si>
    <t>Α14</t>
  </si>
  <si>
    <t>Α15</t>
  </si>
  <si>
    <t>Α16</t>
  </si>
  <si>
    <t>Α17</t>
  </si>
  <si>
    <t>Α18</t>
  </si>
  <si>
    <t>Α19</t>
  </si>
  <si>
    <t>Α20</t>
  </si>
  <si>
    <t>Α21</t>
  </si>
  <si>
    <t>Α22</t>
  </si>
  <si>
    <t>Β1</t>
  </si>
  <si>
    <t>Νο.</t>
  </si>
  <si>
    <t>Β2</t>
  </si>
  <si>
    <t>Β3</t>
  </si>
  <si>
    <t>Β4</t>
  </si>
  <si>
    <t>Β5</t>
  </si>
  <si>
    <t>Β6</t>
  </si>
  <si>
    <t>Β7</t>
  </si>
  <si>
    <t>Β8</t>
  </si>
  <si>
    <t>Β9</t>
  </si>
  <si>
    <t>Β10</t>
  </si>
  <si>
    <t>Β11</t>
  </si>
  <si>
    <t>Β12</t>
  </si>
  <si>
    <t>Β13</t>
  </si>
  <si>
    <t>Β14</t>
  </si>
  <si>
    <t>Β15</t>
  </si>
  <si>
    <t>Β16</t>
  </si>
  <si>
    <t>Β17</t>
  </si>
  <si>
    <t>Β18</t>
  </si>
  <si>
    <t>hours</t>
  </si>
  <si>
    <t>Β19</t>
  </si>
  <si>
    <t>Β20</t>
  </si>
  <si>
    <t>Β21</t>
  </si>
  <si>
    <t>Β22</t>
  </si>
  <si>
    <t>days</t>
  </si>
  <si>
    <t>Β23</t>
  </si>
  <si>
    <t>Β24</t>
  </si>
  <si>
    <t>Β25</t>
  </si>
  <si>
    <t>Β26</t>
  </si>
  <si>
    <t>C1</t>
  </si>
  <si>
    <t>C2</t>
  </si>
  <si>
    <t>C3</t>
  </si>
  <si>
    <t>C4</t>
  </si>
  <si>
    <t>C5</t>
  </si>
  <si>
    <t>C6</t>
  </si>
  <si>
    <t>kW</t>
  </si>
  <si>
    <t>C7</t>
  </si>
  <si>
    <t>C8</t>
  </si>
  <si>
    <t>km</t>
  </si>
  <si>
    <t>C9</t>
  </si>
  <si>
    <t>C10</t>
  </si>
  <si>
    <t>C11</t>
  </si>
  <si>
    <t>C12</t>
  </si>
  <si>
    <t>C13</t>
  </si>
  <si>
    <t>C14</t>
  </si>
  <si>
    <t>C15</t>
  </si>
  <si>
    <t>C16</t>
  </si>
  <si>
    <t>C17</t>
  </si>
  <si>
    <t>C18</t>
  </si>
  <si>
    <t>C19</t>
  </si>
  <si>
    <t>C20</t>
  </si>
  <si>
    <t>Electrical switchgear</t>
  </si>
  <si>
    <t>C21</t>
  </si>
  <si>
    <t>C22</t>
  </si>
  <si>
    <t>C23</t>
  </si>
  <si>
    <t>C24</t>
  </si>
  <si>
    <t>C25</t>
  </si>
  <si>
    <t>m</t>
  </si>
  <si>
    <t>D1</t>
  </si>
  <si>
    <t>kWh</t>
  </si>
  <si>
    <t>D3</t>
  </si>
  <si>
    <t>m3*100m</t>
  </si>
  <si>
    <t>D4</t>
  </si>
  <si>
    <t>kVar</t>
  </si>
  <si>
    <t>D5</t>
  </si>
  <si>
    <t>Wh</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</si>
  <si>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</si>
  <si>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</si>
  <si>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</si>
  <si>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</si>
  <si>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</si>
  <si>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</si>
  <si>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</si>
  <si>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</si>
  <si>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</si>
  <si>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</si>
  <si>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</si>
  <si>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</si>
  <si>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</si>
  <si>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</si>
  <si>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</si>
  <si>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</si>
  <si>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</si>
  <si>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</si>
  <si>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</si>
  <si>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</si>
  <si>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</si>
  <si>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</si>
  <si>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</si>
  <si>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</si>
  <si>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</si>
  <si>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</si>
  <si>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</si>
  <si>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</si>
  <si>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</si>
  <si>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kPa</t>
  </si>
  <si>
    <t>D35</t>
  </si>
  <si>
    <t>persons*hours</t>
  </si>
  <si>
    <t>D36</t>
  </si>
  <si>
    <t>D37</t>
  </si>
  <si>
    <t>D38</t>
  </si>
  <si>
    <t>D39</t>
  </si>
  <si>
    <t>Νο./meter/year</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</si>
  <si>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</si>
  <si>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</si>
  <si>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</si>
  <si>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</si>
  <si>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</si>
  <si>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</si>
  <si>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</si>
  <si>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</si>
  <si>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</si>
  <si>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</si>
  <si>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</si>
  <si>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</si>
  <si>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</si>
  <si>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</si>
  <si>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</si>
  <si>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</si>
  <si>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</si>
  <si>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</si>
  <si>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</si>
  <si>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</si>
  <si>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</si>
  <si>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</si>
  <si>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</si>
  <si>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</si>
  <si>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</si>
  <si>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</si>
  <si>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Ε1</t>
  </si>
  <si>
    <t>Ε2</t>
  </si>
  <si>
    <t>Ε3</t>
  </si>
  <si>
    <t>Ε4</t>
  </si>
  <si>
    <t>Ε5</t>
  </si>
  <si>
    <t>Ε6</t>
  </si>
  <si>
    <t>Ε7</t>
  </si>
  <si>
    <t>Ε8</t>
  </si>
  <si>
    <t>Ε9</t>
  </si>
  <si>
    <t>Ε10</t>
  </si>
  <si>
    <t>Ε11</t>
  </si>
  <si>
    <t>F1</t>
  </si>
  <si>
    <t>F2</t>
  </si>
  <si>
    <t>F3</t>
  </si>
  <si>
    <t>F4</t>
  </si>
  <si>
    <t>F5</t>
  </si>
  <si>
    <t>F6</t>
  </si>
  <si>
    <t>F7</t>
  </si>
  <si>
    <t>F8</t>
  </si>
  <si>
    <t>F9</t>
  </si>
  <si>
    <t>F10</t>
  </si>
  <si>
    <t>F11</t>
  </si>
  <si>
    <t>F12</t>
  </si>
  <si>
    <t>F13</t>
  </si>
  <si>
    <t>F14</t>
  </si>
  <si>
    <t>F15</t>
  </si>
  <si>
    <t>F16</t>
  </si>
  <si>
    <t>F17</t>
  </si>
  <si>
    <t>F18</t>
  </si>
  <si>
    <t>F19</t>
  </si>
  <si>
    <t>F20</t>
  </si>
  <si>
    <t>F21</t>
  </si>
  <si>
    <t>F22</t>
  </si>
  <si>
    <t>F23</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</si>
  <si>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</si>
  <si>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</si>
  <si>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</si>
  <si>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</si>
  <si>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</si>
  <si>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</si>
  <si>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</si>
  <si>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</si>
  <si>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</si>
  <si>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</si>
  <si>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</si>
  <si>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</si>
  <si>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</si>
  <si>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</si>
  <si>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</si>
  <si>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</si>
  <si>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</si>
  <si>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</si>
  <si>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</si>
  <si>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</si>
  <si>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</si>
  <si>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</si>
  <si>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</si>
  <si>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</si>
  <si>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</si>
  <si>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</si>
  <si>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</si>
  <si>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</si>
  <si>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</si>
  <si>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</si>
  <si>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</si>
  <si>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</si>
  <si>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</si>
  <si>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</si>
  <si>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</si>
  <si>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</si>
  <si>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</si>
  <si>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</si>
  <si>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</si>
  <si>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</si>
  <si>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</si>
  <si>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</si>
  <si>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</si>
  <si>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</si>
  <si>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</si>
  <si>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</si>
  <si>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</si>
  <si>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</si>
  <si>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</si>
  <si>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</si>
  <si>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</si>
  <si>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</si>
  <si>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</si>
  <si>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</si>
  <si>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</si>
  <si>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</si>
  <si>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</si>
  <si>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</si>
  <si>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H1</t>
  </si>
  <si>
    <t>H2</t>
  </si>
  <si>
    <t>EUR</t>
  </si>
  <si>
    <t>EUR/m3</t>
  </si>
  <si>
    <t>WR1</t>
  </si>
  <si>
    <t>WR1=(A19/A3)*100</t>
  </si>
  <si>
    <t>%</t>
  </si>
  <si>
    <t>WR2</t>
  </si>
  <si>
    <t>WR3</t>
  </si>
  <si>
    <t>WR4</t>
  </si>
  <si>
    <t>Pe1</t>
  </si>
  <si>
    <t>Pe1=(B1/C24)*1000</t>
  </si>
  <si>
    <t>Νο./1000 connections</t>
  </si>
  <si>
    <t>Pe2</t>
  </si>
  <si>
    <t>Pe2=[B1/(A6*365/H1)]*10^6</t>
  </si>
  <si>
    <t>Νο./(10^6m3/year)</t>
  </si>
  <si>
    <t>Pe3</t>
  </si>
  <si>
    <t>Pe3=(B2/B1)*100</t>
  </si>
  <si>
    <t>Pe4</t>
  </si>
  <si>
    <t>Pe4=(B3/B1)*100</t>
  </si>
  <si>
    <t>Pe5</t>
  </si>
  <si>
    <t>Pe5=(B4/B1)*100</t>
  </si>
  <si>
    <t>Pe6</t>
  </si>
  <si>
    <t>Pe6=(B5/B1)*100</t>
  </si>
  <si>
    <t>Pe7</t>
  </si>
  <si>
    <t>Pe7=(B6/B1)*100</t>
  </si>
  <si>
    <t>Pe8</t>
  </si>
  <si>
    <t>Pe8=(B7/B1)*100</t>
  </si>
  <si>
    <t>Pe9</t>
  </si>
  <si>
    <t>Pe9=(B8/B1)*100</t>
  </si>
  <si>
    <t>Pe10</t>
  </si>
  <si>
    <t>Pe10=[B9/(A6*365/H1)]*10^6</t>
  </si>
  <si>
    <t>Pe11</t>
  </si>
  <si>
    <t>Pe11=[B10/(A6*365/H1)]*10^6</t>
  </si>
  <si>
    <t>Pe12</t>
  </si>
  <si>
    <t>Pe12=(B11/C8)*100</t>
  </si>
  <si>
    <t>Νο./100 km</t>
  </si>
  <si>
    <t>Pe13</t>
  </si>
  <si>
    <t>Pe13=[B12/(D52*365/H1)]*10000</t>
  </si>
  <si>
    <t>Νο./10000 tests/year</t>
  </si>
  <si>
    <t>Pe14</t>
  </si>
  <si>
    <t>Pe14=[B13/(C10+E6)]*1000</t>
  </si>
  <si>
    <t>Νο./1000 meters</t>
  </si>
  <si>
    <t>Pe15</t>
  </si>
  <si>
    <t>Pe15=(B14/B6)*100</t>
  </si>
  <si>
    <t>Pe16</t>
  </si>
  <si>
    <t>Pe16=(B15/B1)*100</t>
  </si>
  <si>
    <t>Pe17</t>
  </si>
  <si>
    <t>Pe17=(B16/B1)*100</t>
  </si>
  <si>
    <t>Pe18</t>
  </si>
  <si>
    <t>Pe18=(B17/B1)*100</t>
  </si>
  <si>
    <t>Pe19</t>
  </si>
  <si>
    <t>Pe19=[(B18*365)/H1]/B1</t>
  </si>
  <si>
    <t>hours / employee / year</t>
  </si>
  <si>
    <t>Pe20</t>
  </si>
  <si>
    <t>Pe20=[(B19*365)/H1]/B1</t>
  </si>
  <si>
    <t>Pe21</t>
  </si>
  <si>
    <t>Pe21=[(B20*365)/H1]/B1</t>
  </si>
  <si>
    <t>Pe22</t>
  </si>
  <si>
    <t>Pe22={[(B21*365)/H1]/B1}*100</t>
  </si>
  <si>
    <t>Νο./100 employees/year</t>
  </si>
  <si>
    <t>Pe23</t>
  </si>
  <si>
    <t>Pe23=[(B22*365)/H1]/B1</t>
  </si>
  <si>
    <t>days / employee / year</t>
  </si>
  <si>
    <t>Pe24</t>
  </si>
  <si>
    <t>Pe24=[(B23*365)/H1]/B1</t>
  </si>
  <si>
    <t>Pe25</t>
  </si>
  <si>
    <t>Pe25=[(B24*365)/H1]/B1</t>
  </si>
  <si>
    <t>Pe26</t>
  </si>
  <si>
    <t>Pe26=(B26/B25)*100</t>
  </si>
  <si>
    <t>Ph1</t>
  </si>
  <si>
    <t>Ph1=(A4/C3)*100</t>
  </si>
  <si>
    <t>Ph2</t>
  </si>
  <si>
    <t>Ph2=(C1/A3)*H1</t>
  </si>
  <si>
    <t>Ph3</t>
  </si>
  <si>
    <t>Ph3=(C2/A3)*H1</t>
  </si>
  <si>
    <t>Ph4</t>
  </si>
  <si>
    <t>Ph4=[D2/(C7*24)]*100</t>
  </si>
  <si>
    <t>Ph5</t>
  </si>
  <si>
    <t>Ph5=D1/D3</t>
  </si>
  <si>
    <t>kWh/m3/100m</t>
  </si>
  <si>
    <t>Ph6</t>
  </si>
  <si>
    <t>Ph6=(D4/D1)*100</t>
  </si>
  <si>
    <t>Ph7</t>
  </si>
  <si>
    <t>Ph7=(D5/D1)*100</t>
  </si>
  <si>
    <t>Ph8</t>
  </si>
  <si>
    <t>Ph8=C22/C9</t>
  </si>
  <si>
    <t>No./km</t>
  </si>
  <si>
    <t>Ph9</t>
  </si>
  <si>
    <t>Ph9=C23/C9</t>
  </si>
  <si>
    <t>Ph10</t>
  </si>
  <si>
    <t>Ph10=(C11/C24)*1000</t>
  </si>
  <si>
    <t>No./1000 service connections</t>
  </si>
  <si>
    <t>Ph11</t>
  </si>
  <si>
    <t>Ph11=E6/C24</t>
  </si>
  <si>
    <t>Νο./service connections</t>
  </si>
  <si>
    <t>Ph12</t>
  </si>
  <si>
    <t>Ph12=(E6+E9)/E10</t>
  </si>
  <si>
    <t>Νο./ customer</t>
  </si>
  <si>
    <t>Ph13</t>
  </si>
  <si>
    <t>Ph13=E7/E11</t>
  </si>
  <si>
    <t>Ph14</t>
  </si>
  <si>
    <t>Ph14=(C16/C15)*100</t>
  </si>
  <si>
    <t>Ph15</t>
  </si>
  <si>
    <t>Ph15=(C17/C15)*100</t>
  </si>
  <si>
    <t>Op1</t>
  </si>
  <si>
    <t>Op1=[(D6*365)/H1]/C6</t>
  </si>
  <si>
    <t>/ year</t>
  </si>
  <si>
    <t>Op2</t>
  </si>
  <si>
    <t>Op2=[(D7*365)/H1]/C2</t>
  </si>
  <si>
    <t>Op3</t>
  </si>
  <si>
    <t>Op3=[(D8*365)/H1/C8]*100</t>
  </si>
  <si>
    <t>% / year</t>
  </si>
  <si>
    <t>Op4</t>
  </si>
  <si>
    <t>Op4=[(D9*365)/H1/C8]*100</t>
  </si>
  <si>
    <t>Op5</t>
  </si>
  <si>
    <t>Op5=[(D10*365)/H1/C8]*100</t>
  </si>
  <si>
    <t>Νο./100km/year</t>
  </si>
  <si>
    <t>Op6</t>
  </si>
  <si>
    <t>Op6=[(D11*365)/H1]/C23</t>
  </si>
  <si>
    <t>Op7</t>
  </si>
  <si>
    <t>Op7=[(D12*365)/H1]/C10</t>
  </si>
  <si>
    <t>Op8</t>
  </si>
  <si>
    <t>Op8=[(D45*365)/H1]/Ε6</t>
  </si>
  <si>
    <t>Op9</t>
  </si>
  <si>
    <t>Op9=[(D13*365)/H1]/C12</t>
  </si>
  <si>
    <t>Op10</t>
  </si>
  <si>
    <t>Op11</t>
  </si>
  <si>
    <t>Op11=[(D15*365)/H1]/C14</t>
  </si>
  <si>
    <t>Op12</t>
  </si>
  <si>
    <t>Op12=[(D16*365)/H1]/C18</t>
  </si>
  <si>
    <t>Op13</t>
  </si>
  <si>
    <t>Op13=[(D17*365)/H1]/C19</t>
  </si>
  <si>
    <t>Op14</t>
  </si>
  <si>
    <t>Op14=[(D18*365)/H1]/C20</t>
  </si>
  <si>
    <t>Op15</t>
  </si>
  <si>
    <t>Op15=(D19/C8)*100</t>
  </si>
  <si>
    <t xml:space="preserve">Νο./100km </t>
  </si>
  <si>
    <t>Op16</t>
  </si>
  <si>
    <t>Op16=[(D20*365)/H1/C8]*100</t>
  </si>
  <si>
    <t>Op17</t>
  </si>
  <si>
    <t>Op17=[(D21*365)/H1/C8]*100</t>
  </si>
  <si>
    <t>Op18</t>
  </si>
  <si>
    <t>Op18=[(D22*365)/H1/C8]*100</t>
  </si>
  <si>
    <t>Op19</t>
  </si>
  <si>
    <t>Op19=[(D23*365)/H1/C21]*100</t>
  </si>
  <si>
    <t>Op20</t>
  </si>
  <si>
    <t>Op20=[(D24*365)/H1/C24]*100</t>
  </si>
  <si>
    <t>Op21</t>
  </si>
  <si>
    <t>Op21=[(D25*365)/H1/C6]*100</t>
  </si>
  <si>
    <t>Op22</t>
  </si>
  <si>
    <t>Op22=[(D26*365)/H1/C6]*100</t>
  </si>
  <si>
    <t>Op23</t>
  </si>
  <si>
    <t>Op23=[(Α15*365)/H1]/C24</t>
  </si>
  <si>
    <t>m3/ connection / year</t>
  </si>
  <si>
    <t>Op24</t>
  </si>
  <si>
    <t>Op24=(A15/H1)/C8</t>
  </si>
  <si>
    <t>m3/km/year</t>
  </si>
  <si>
    <t>Op25</t>
  </si>
  <si>
    <t>Op25=[A18/(A3-A5-A7)]*100</t>
  </si>
  <si>
    <t>Op26</t>
  </si>
  <si>
    <t>Op27</t>
  </si>
  <si>
    <t>lt/connection/day when system is pressurised</t>
  </si>
  <si>
    <t>Op28</t>
  </si>
  <si>
    <t>lt/km/day when system is pressurised</t>
  </si>
  <si>
    <t>Op29</t>
  </si>
  <si>
    <t>Op30</t>
  </si>
  <si>
    <t>Op30=[(D27*365)/H1]/C4</t>
  </si>
  <si>
    <t>days / pump / year</t>
  </si>
  <si>
    <t>Op31</t>
  </si>
  <si>
    <t>Op31=[(D28*365)/H1/C8]*100</t>
  </si>
  <si>
    <t>Νο./km/year</t>
  </si>
  <si>
    <t>Op32</t>
  </si>
  <si>
    <t>Op32=[(D29*365)/H1/C24]*1000</t>
  </si>
  <si>
    <t>Νο./1000 connections / year</t>
  </si>
  <si>
    <t>Op33</t>
  </si>
  <si>
    <t>Op33=[(D30*365)/H1/C23]*1000</t>
  </si>
  <si>
    <t>Νο./1000 hydrants/ year</t>
  </si>
  <si>
    <t>Op34</t>
  </si>
  <si>
    <t>Op34=[(D31*365)/H1]/C5</t>
  </si>
  <si>
    <t>hours / pumping station / year</t>
  </si>
  <si>
    <t>Op35</t>
  </si>
  <si>
    <t>Op35=[(D32*365)/H1]/F6</t>
  </si>
  <si>
    <t>No./water point/year</t>
  </si>
  <si>
    <t>Op36</t>
  </si>
  <si>
    <t>Op36=[(D42*365)/H1]/(E7*D39+E8*D40+E9*D41)</t>
  </si>
  <si>
    <t>Op37</t>
  </si>
  <si>
    <t>Op37=[(D43*365)/H1]/(Ε7*D39)</t>
  </si>
  <si>
    <t>Op38</t>
  </si>
  <si>
    <t>Op38=(D44/E6)*100</t>
  </si>
  <si>
    <t>Op39</t>
  </si>
  <si>
    <t>Op39=[(A3-A8-A11)/A3]*100</t>
  </si>
  <si>
    <t>Op40</t>
  </si>
  <si>
    <t>Op40=(D46/D57)*100</t>
  </si>
  <si>
    <t>Op41</t>
  </si>
  <si>
    <t>Op41=(D47/D58)*100</t>
  </si>
  <si>
    <t>Op42</t>
  </si>
  <si>
    <t>Op42=(D48/D59)*100</t>
  </si>
  <si>
    <t>Op43</t>
  </si>
  <si>
    <t>Op43=(D49/D60)*100</t>
  </si>
  <si>
    <t>Op44</t>
  </si>
  <si>
    <t>Op44=(D50/D61)*100</t>
  </si>
  <si>
    <t>QS1</t>
  </si>
  <si>
    <t>QS1=(E1/E3)*100</t>
  </si>
  <si>
    <t>QS2</t>
  </si>
  <si>
    <t>QS2=(E2/E4)*100</t>
  </si>
  <si>
    <t>QS3</t>
  </si>
  <si>
    <t>QS3=(F1/E5)*100</t>
  </si>
  <si>
    <t>QS4</t>
  </si>
  <si>
    <t>QS4=(F2/E5)*100</t>
  </si>
  <si>
    <t>QS5</t>
  </si>
  <si>
    <t>QS5=(F3/E5)*100</t>
  </si>
  <si>
    <t>QS6</t>
  </si>
  <si>
    <t>QS6=(F7/F6)*100</t>
  </si>
  <si>
    <t>QS7</t>
  </si>
  <si>
    <t>QS7=F4/F6</t>
  </si>
  <si>
    <t>QS8</t>
  </si>
  <si>
    <t>QS8=(F5*1000/F3)/H1</t>
  </si>
  <si>
    <t>lt/person/day</t>
  </si>
  <si>
    <t>QS9</t>
  </si>
  <si>
    <t>QS9=F3/F8</t>
  </si>
  <si>
    <t>persons/tap</t>
  </si>
  <si>
    <t>QS10</t>
  </si>
  <si>
    <t>QS10=(D33/C24)*100</t>
  </si>
  <si>
    <t>QS11</t>
  </si>
  <si>
    <t>QS11=(D33/E9)*100</t>
  </si>
  <si>
    <t>QS12</t>
  </si>
  <si>
    <t>QS13</t>
  </si>
  <si>
    <t>QS13=[D35/(F1*24*H1)]*100</t>
  </si>
  <si>
    <t>QS14</t>
  </si>
  <si>
    <t>QS14={[(D36*365)/H1]/C24}*1000</t>
  </si>
  <si>
    <t>No./1000 connections/year</t>
  </si>
  <si>
    <t>QS15</t>
  </si>
  <si>
    <t>QS15=[(D36*365)/H1)/E9</t>
  </si>
  <si>
    <t>No./delivery point/year</t>
  </si>
  <si>
    <t>QS16</t>
  </si>
  <si>
    <t>QS16=[D37/(F1*24*H1)]*100</t>
  </si>
  <si>
    <t>QS17</t>
  </si>
  <si>
    <t>QS17=(D38/H1)*100</t>
  </si>
  <si>
    <t>QS18</t>
  </si>
  <si>
    <t>QS18=[(D62+D63+D64+D65)/D51]*100</t>
  </si>
  <si>
    <t>QS19</t>
  </si>
  <si>
    <t>QS19=(D62/D53)*100</t>
  </si>
  <si>
    <t>QS20</t>
  </si>
  <si>
    <t>QS20=(D63/D54)*100</t>
  </si>
  <si>
    <t>QS21</t>
  </si>
  <si>
    <t>QS21=(D64/D55)*100</t>
  </si>
  <si>
    <t>QS22</t>
  </si>
  <si>
    <t>QS22=(D65/D56)*100</t>
  </si>
  <si>
    <t>QS23</t>
  </si>
  <si>
    <t>QS23=F9/F10</t>
  </si>
  <si>
    <t>QS24</t>
  </si>
  <si>
    <t>QS24=F11/F12</t>
  </si>
  <si>
    <t>QS25</t>
  </si>
  <si>
    <t>QS25=F13/F14</t>
  </si>
  <si>
    <t>QS26</t>
  </si>
  <si>
    <t>QS26=[(F15*365)/H1/C24]*1000</t>
  </si>
  <si>
    <t>No.complaints/1000 connections/year</t>
  </si>
  <si>
    <t>QS27</t>
  </si>
  <si>
    <t>QS27=[(F15*365)/H1]/E10</t>
  </si>
  <si>
    <t>No.complaints/customer/year</t>
  </si>
  <si>
    <t>QS28</t>
  </si>
  <si>
    <t>QS28=(F16/F15)*100</t>
  </si>
  <si>
    <t>QS29</t>
  </si>
  <si>
    <t>QS29=(F17/F15)*100</t>
  </si>
  <si>
    <t>QS30</t>
  </si>
  <si>
    <t>QS30=(F18/F15)*100</t>
  </si>
  <si>
    <t>QS31</t>
  </si>
  <si>
    <t>QS31=(F19/F15)*100</t>
  </si>
  <si>
    <t>QS32</t>
  </si>
  <si>
    <t>QS32=[(F20*365)/H1]/E10</t>
  </si>
  <si>
    <t>Νο./customer/year</t>
  </si>
  <si>
    <t>QS33</t>
  </si>
  <si>
    <t>QS33=[(F21*365)/H1]/E10</t>
  </si>
  <si>
    <t>QS34</t>
  </si>
  <si>
    <t>QS34=(F22/F23)*100</t>
  </si>
  <si>
    <t>Fi1</t>
  </si>
  <si>
    <t>Fi1=(G2-G35)/A14</t>
  </si>
  <si>
    <t>Fi2</t>
  </si>
  <si>
    <t>Fi2=(G3/G1)*100</t>
  </si>
  <si>
    <t>Fi3</t>
  </si>
  <si>
    <t>Fi3=[(G1-G3)/G1]*100</t>
  </si>
  <si>
    <t>Fi4</t>
  </si>
  <si>
    <t>Fi4=G4/A14</t>
  </si>
  <si>
    <t>Fi5</t>
  </si>
  <si>
    <t>Fi5=G5/A14</t>
  </si>
  <si>
    <t>Fi6</t>
  </si>
  <si>
    <t>Fi6=G6/A14</t>
  </si>
  <si>
    <t>Fi7</t>
  </si>
  <si>
    <t>Fi7=(G8/G5)*100</t>
  </si>
  <si>
    <t>Fi8</t>
  </si>
  <si>
    <t>Fi8=(G9/G5)*100</t>
  </si>
  <si>
    <t>Fi9</t>
  </si>
  <si>
    <t>Fi9=(G10/G5)*100</t>
  </si>
  <si>
    <t>Fi10</t>
  </si>
  <si>
    <t>Fi10=(G11/G5)*100</t>
  </si>
  <si>
    <t>Fi11</t>
  </si>
  <si>
    <t>Fi11=[(G12+G13+G14+G15+G16)/G5]*100</t>
  </si>
  <si>
    <t>Fi12</t>
  </si>
  <si>
    <t>Fi12=(G17/G5)*100</t>
  </si>
  <si>
    <t>Fi13</t>
  </si>
  <si>
    <t>Fi13=(G18/G5)*100</t>
  </si>
  <si>
    <t>Fi14</t>
  </si>
  <si>
    <t>Fi14=(G19/G5)*100</t>
  </si>
  <si>
    <t>Fi15</t>
  </si>
  <si>
    <t>Fi15=(G20/G5)*100</t>
  </si>
  <si>
    <t>Fi16</t>
  </si>
  <si>
    <t>Fi17</t>
  </si>
  <si>
    <t>Fi17=(G22/G5)*100</t>
  </si>
  <si>
    <t>Fi18</t>
  </si>
  <si>
    <t>Fi18=(G23/G5)*100</t>
  </si>
  <si>
    <t>Fi19</t>
  </si>
  <si>
    <t>Fi19=(G24/G5)*100</t>
  </si>
  <si>
    <t>Fi20</t>
  </si>
  <si>
    <t>Fi20=(G25/G5)*100</t>
  </si>
  <si>
    <t>Fi21</t>
  </si>
  <si>
    <t>Fi21=(G26/G5)*100</t>
  </si>
  <si>
    <t>Fi22</t>
  </si>
  <si>
    <t>Fi22=(G27/G5)*100</t>
  </si>
  <si>
    <t>Fi23</t>
  </si>
  <si>
    <t>Fi23=(G28/G6)*100</t>
  </si>
  <si>
    <t>Fi24</t>
  </si>
  <si>
    <t>Fi24=[(G29-G30)/G6]*100</t>
  </si>
  <si>
    <t>Fi25</t>
  </si>
  <si>
    <t>Fi25=G32/A14</t>
  </si>
  <si>
    <t>Fi26</t>
  </si>
  <si>
    <t>Fi26=(G33/G32)*100</t>
  </si>
  <si>
    <t>Fi27</t>
  </si>
  <si>
    <t>Fi27=(G34/G32)*100</t>
  </si>
  <si>
    <t>Fi28</t>
  </si>
  <si>
    <t>Fi28=G36/(A14-A7)</t>
  </si>
  <si>
    <t>Fi29</t>
  </si>
  <si>
    <t>Fi29=G37/(A5+A7)</t>
  </si>
  <si>
    <t>Fi30</t>
  </si>
  <si>
    <t>Fi30=G1/G4</t>
  </si>
  <si>
    <t>Fi31</t>
  </si>
  <si>
    <t>Fi31=G1/G5</t>
  </si>
  <si>
    <t>Fi32</t>
  </si>
  <si>
    <t>Fi32=(G38/G3)*H1</t>
  </si>
  <si>
    <t>days equivalent</t>
  </si>
  <si>
    <t>Fi33</t>
  </si>
  <si>
    <t>Fi33=G39/G28</t>
  </si>
  <si>
    <t>Fi34</t>
  </si>
  <si>
    <t>Fi34=(G40/G32)*100</t>
  </si>
  <si>
    <t>Fi35</t>
  </si>
  <si>
    <t>Fi35=(G41/G42)*100</t>
  </si>
  <si>
    <t>Fi36</t>
  </si>
  <si>
    <t>Fi36=G28/G42</t>
  </si>
  <si>
    <t>Fi37</t>
  </si>
  <si>
    <t>Fi37=1-(G43/G44)</t>
  </si>
  <si>
    <t>Fi38</t>
  </si>
  <si>
    <t>Fi38=G51/G2</t>
  </si>
  <si>
    <t>Fi39</t>
  </si>
  <si>
    <t>Fi39=(G45/G46)*100</t>
  </si>
  <si>
    <t>Fi40</t>
  </si>
  <si>
    <t>Fi40=G47/G48</t>
  </si>
  <si>
    <t>Fi41</t>
  </si>
  <si>
    <t>Fi41=G49/G53</t>
  </si>
  <si>
    <t>Fi42</t>
  </si>
  <si>
    <t>Fi43</t>
  </si>
  <si>
    <t>Fi43=(G56/G48)*100</t>
  </si>
  <si>
    <t>Fi44</t>
  </si>
  <si>
    <t>Fi44=[(G54-G55)/G50]*100</t>
  </si>
  <si>
    <t>Fi45</t>
  </si>
  <si>
    <t>Fi45=G3/G50</t>
  </si>
  <si>
    <t>Fi46</t>
  </si>
  <si>
    <t>Fi46=(A21/A3)*100</t>
  </si>
  <si>
    <t>Fi47</t>
  </si>
  <si>
    <t>Fi47={[(A13+A18)*G57+(A19*G58)]/G5}*100</t>
  </si>
  <si>
    <t>WR4=(A22/A3)*100</t>
  </si>
  <si>
    <t>D2</t>
  </si>
  <si>
    <t>Op27=(Α19*1000)/[(C24*Η2)/24]</t>
  </si>
  <si>
    <t>Op28=(Α19*1000)/[(C8*Η2)/24]</t>
  </si>
  <si>
    <t>Fi16=(G21/G5)*100</t>
  </si>
  <si>
    <t>QS12=[(Η2/24)/Η1]*100</t>
  </si>
  <si>
    <t>Authorized Consumption</t>
  </si>
  <si>
    <t>Billed Authorized Consumption</t>
  </si>
  <si>
    <t>Billed Metered Consumption</t>
  </si>
  <si>
    <t>Revenue Water</t>
  </si>
  <si>
    <t>Billed Unmetered Consumption</t>
  </si>
  <si>
    <t>Unbilled Authorized Consumption</t>
  </si>
  <si>
    <t>Unbilled Metered Consumption</t>
  </si>
  <si>
    <t>Non Revenue Water (NRW)</t>
  </si>
  <si>
    <t>System Input  Volume</t>
  </si>
  <si>
    <t>Unbilled Unmetered Consumption</t>
  </si>
  <si>
    <t>Water Losses</t>
  </si>
  <si>
    <t>Apparent Losses</t>
  </si>
  <si>
    <t>Unauthorized Consumption</t>
  </si>
  <si>
    <t xml:space="preserve">Customer Meter Inaccuracies and Data Handling Errors </t>
  </si>
  <si>
    <t>Real Losses</t>
  </si>
  <si>
    <t>GROUP</t>
  </si>
  <si>
    <t>PERFORMANCE INDICATORS</t>
  </si>
  <si>
    <t>MEANING</t>
  </si>
  <si>
    <t>FORMULA</t>
  </si>
  <si>
    <t>Water Resources</t>
  </si>
  <si>
    <t>Inefficiency of use or water resources</t>
  </si>
  <si>
    <t>(Real losses during the assessment period / system input volume during  the assessment period) x 100</t>
  </si>
  <si>
    <t>Water resources availability</t>
  </si>
  <si>
    <t>Own water resources availability</t>
  </si>
  <si>
    <t>Reused supplied water</t>
  </si>
  <si>
    <t>Reused supplied water during the assessment period / system input volume during the assessment period x 100</t>
  </si>
  <si>
    <t>Total Personnel</t>
  </si>
  <si>
    <t>Employees per connection</t>
  </si>
  <si>
    <r>
      <t xml:space="preserve">Number of full time equivalent employees of the water undertaking / number of </t>
    </r>
    <r>
      <rPr>
        <i/>
        <sz val="11"/>
        <rFont val="Calibri"/>
        <family val="2"/>
      </rPr>
      <t>service connections</t>
    </r>
    <r>
      <rPr>
        <sz val="11"/>
        <rFont val="Calibri"/>
        <family val="2"/>
      </rPr>
      <t xml:space="preserve"> x 1000</t>
    </r>
  </si>
  <si>
    <t>Employees per water produced</t>
  </si>
  <si>
    <t>(Number of full time equivalent employees of the water undertaking / (water produced the assessment period x 365 /  assessment period)) x 10^6</t>
  </si>
  <si>
    <t>Personnel per main function</t>
  </si>
  <si>
    <t>General management personnel</t>
  </si>
  <si>
    <t>Number of full time equivalent employees dedicated to directorate, central administration, strategic planning, marketing and comunications, other stakeholder relations, legal affairs, internal audits, environmental management, new business development and general co.</t>
  </si>
  <si>
    <t>Human resources management personnel</t>
  </si>
  <si>
    <t>(Number of full time equivalent employees dedicated to personnel administration, education and training, occupational safety and health services and social activities / Number of full time equivalent employees of the water undertaking) x 100</t>
  </si>
  <si>
    <t>Financial and commercial personnel</t>
  </si>
  <si>
    <t>(Number of full time equivalent employees dedicated to  economic and financial planning, economic administration, economic controlling and purchasing and material management / Number of full time equivalent employees of the water undertaking) x 100</t>
  </si>
  <si>
    <t>Customer service personnel</t>
  </si>
  <si>
    <t>(Number of full time equivalent employees dedicated to  accounting and control and to customer relations and management activities / Number of full time equivalent employees of the water undertaking) x 100</t>
  </si>
  <si>
    <t>Technical services personnel</t>
  </si>
  <si>
    <t>(Number of full time equivalent employees dedicated to  planning, construction, operations and maintenance activities  / Number of full time equivalent employees of the water undertaking) x 100</t>
  </si>
  <si>
    <t>Planning and construction personnel</t>
  </si>
  <si>
    <t>(Number of full time equivalent employees of technical services working in planning &amp; construction  / Number of full time equivalent employees of the water undertaking) x 100</t>
  </si>
  <si>
    <t>Operations and maintenance personnel</t>
  </si>
  <si>
    <t>(Number of full time equivalent employees of technical services working in operations &amp; maintenance  / Number of full time equivalent employees of the water undertaking) x 100</t>
  </si>
  <si>
    <t>Technical services personnel per activity</t>
  </si>
  <si>
    <t>Water resources and catchment management personnel</t>
  </si>
  <si>
    <t>[Number of full time equivalent employees working in the water resources and catchment management  / (water produced during the assessment period x 365)/assessment period)]*10^6</t>
  </si>
  <si>
    <t>Abstraction and treatment personnel</t>
  </si>
  <si>
    <t>[Number of full time equivalent employees working in planning, design, construction, operations and maintenance of the abstraction and treatment  / (water produced during the assessment period x 365)/assessment period)]*10^6</t>
  </si>
  <si>
    <t>Transmission, storage and distribution personnel</t>
  </si>
  <si>
    <t>Water quality monitoring personnel</t>
  </si>
  <si>
    <t>[Number of full time equivalent employees working in water quality sampling and testing  / (total number of tests carried out by the undertaking laboratories during the assessment period x 365 / assessment period)]*10000</t>
  </si>
  <si>
    <t>Meter management personnel</t>
  </si>
  <si>
    <t>Support services personnel</t>
  </si>
  <si>
    <t>(Number of full time equivalent employees working in support services / total  number of full time equivalent employees working in technical services) x 100</t>
  </si>
  <si>
    <t>Personnel qualification</t>
  </si>
  <si>
    <t>University degree personnel</t>
  </si>
  <si>
    <t>(Number of full time equivalent employees of the water undertaking with university degree  / number of full time equivalent employees of the water undertaking) x 100</t>
  </si>
  <si>
    <t>Basic education personnel</t>
  </si>
  <si>
    <t>(Number of full time equivalent employees of the water undertaking with basic education / number of full time equivalent employees of the water undertaking) x 100</t>
  </si>
  <si>
    <t>Other qualification personnel</t>
  </si>
  <si>
    <t>Personnel training</t>
  </si>
  <si>
    <t>Total training</t>
  </si>
  <si>
    <t>[(Number of training hours during the assessment period x 365)/assessment period]/number of full time equivalent employees of the water undertaking</t>
  </si>
  <si>
    <t>Internal training</t>
  </si>
  <si>
    <t>Number of internal training hours / number of full time equivalent of the water undertaking</t>
  </si>
  <si>
    <t>External training</t>
  </si>
  <si>
    <t>[(Number of external training hours during the assessment period x 365)/assessment period]/number of full time equivalent employees of the water undertaking</t>
  </si>
  <si>
    <t>Personnel health and safety</t>
  </si>
  <si>
    <t>Working accidents</t>
  </si>
  <si>
    <t>Capital costs / authorised consumption (including exported water), during the assessment period</t>
  </si>
  <si>
    <t>(Other revenues not coming from sales / total revenues) x 100, during the assessment period</t>
  </si>
  <si>
    <t>Accounted value of materials to be used in the production, process that are in stock in the undertaking at the reference date, regarding the water supply service</t>
  </si>
  <si>
    <t>Long term liabilities</t>
  </si>
  <si>
    <t>Sum of bonds and long term financialdebts at the reference date, regarding the water supply service.</t>
  </si>
  <si>
    <t>Current liabilities</t>
  </si>
  <si>
    <t>Current liabilities include accounts payable, current portion of long term debt and miscellaneous current liabilities, at the reference date, regarding the water supply service.</t>
  </si>
  <si>
    <t>Operating income</t>
  </si>
  <si>
    <t>Earning before interest and taxes (EBIT), regarding the water supply service, during the year.</t>
  </si>
  <si>
    <t>Operating income related taxes</t>
  </si>
  <si>
    <t>[(Total number of days of absenteeism  occuring during the assessment period that were not due to working accidents or illness at work x 365)/assessment period]/number of full time equivalent employees of the water undertaking</t>
  </si>
  <si>
    <t>Overtime work</t>
  </si>
  <si>
    <t>(Overtime work during the assessment period / normal work during the assessment period) x 100</t>
  </si>
  <si>
    <t>Treatment</t>
  </si>
  <si>
    <t>Treatment plant utilisation</t>
  </si>
  <si>
    <t>(Maximum daily volume of water treated in treatment plants during the assessment period / maximum daily capacity of the existing treatment plants) x 100</t>
  </si>
  <si>
    <t>Storage</t>
  </si>
  <si>
    <t>Raw water storage capacity</t>
  </si>
  <si>
    <t>(Net capacity of raw water reservoirs / system input volume during the assessment period) x assessment period</t>
  </si>
  <si>
    <t>Transmission and distribution storage capacity</t>
  </si>
  <si>
    <t>(Total capacity of treated water reservoirs (private storage tanks excluded)/ system input volume during the assessment period) x assessment period</t>
  </si>
  <si>
    <t>Pumping</t>
  </si>
  <si>
    <t>Pumping utilisation</t>
  </si>
  <si>
    <t>[Sum, for all installed pumps, of the number of operation hours of the maximum energy consumption day during the assessment period multiplied by the nominal power of the pump / (maximum nominal power that can be used simultaneously in the system x 24)] x 100</t>
  </si>
  <si>
    <t>Standardised energy consumption</t>
  </si>
  <si>
    <t>Energy consumption for pumping during the assessment period / Sum of the volume elevated during the assessment period multiplied by the pump head / 100</t>
  </si>
  <si>
    <t>Reactive energy consumption</t>
  </si>
  <si>
    <t>Reactive energy consumption for pumping during the assessment period / total energy consumption for the pumping during the assessment period multiplied by the pump head x 100</t>
  </si>
  <si>
    <t>Energy recovery</t>
  </si>
  <si>
    <t>(Enenrgy recoverd by the use of turbines of reverse pumps during the assessment period / total energy consumption for pumping during the assessment priod) x 100</t>
  </si>
  <si>
    <t>Transmission and distribution</t>
  </si>
  <si>
    <t>Valve density</t>
  </si>
  <si>
    <t>Number of isolating valves / total distribution mains length</t>
  </si>
  <si>
    <t>Hydrant density</t>
  </si>
  <si>
    <t>Number of hydrants / total distribution mains length</t>
  </si>
  <si>
    <t>Meters</t>
  </si>
  <si>
    <t>District meter density</t>
  </si>
  <si>
    <t>(Number of district meters / number of service connections) x 100</t>
  </si>
  <si>
    <t>Customer meter density</t>
  </si>
  <si>
    <t>Number of direct customer meters  / number of service connections</t>
  </si>
  <si>
    <t>Metered customers</t>
  </si>
  <si>
    <t>Number of direct and bulk customer meters  / number of registered customers</t>
  </si>
  <si>
    <t>Metered residential customers</t>
  </si>
  <si>
    <t>Number of residential-equivalent customer meters  / number of residential registered customers</t>
  </si>
  <si>
    <t>Automation and control</t>
  </si>
  <si>
    <t>Automation degree</t>
  </si>
  <si>
    <t>(Number of automated control units / number of control units) x 100</t>
  </si>
  <si>
    <t>Remote control degree</t>
  </si>
  <si>
    <t>(Number of remotely controlled units / number of control units) x 100</t>
  </si>
  <si>
    <t>Inspection and maintenance of physical assets</t>
  </si>
  <si>
    <t>Pump inspection</t>
  </si>
  <si>
    <t>[(Total nominal power of pumps and related ancillaries subjected to inspection during the assessment period x 365) / assessment period] / total nominal power of pumps</t>
  </si>
  <si>
    <t>Storage tank cleaning</t>
  </si>
  <si>
    <t>[(Volume of storage tank cells sleaned during the assessment period x 365) / assessment period] / total volume of storage tank cells</t>
  </si>
  <si>
    <t>Network inspection</t>
  </si>
  <si>
    <t>Leakage control</t>
  </si>
  <si>
    <t>[(Length of mains subject to active leakage control during the assessment period x 365) / assessment period) / total mains legth] x 100</t>
  </si>
  <si>
    <t>Active leakage control repairs</t>
  </si>
  <si>
    <t>[(Number of leaks detected and repaired due to active leakage control  during the assessment period x 365) / assessment period) / total mains legth] x 100</t>
  </si>
  <si>
    <t>Hydrant inspection</t>
  </si>
  <si>
    <t>[(Number of hydrants inspected during the assessment period x 365) / assessment period) / total number of hydrants] x 100</t>
  </si>
  <si>
    <t>Instrumentation calibration</t>
  </si>
  <si>
    <t>System flow meters calibration</t>
  </si>
  <si>
    <t>[(Number of system flowmeter calibrations carried out during the assessment period x 365) / assessment period)] / number of system flow meters intsalled in the system (permanently or temporarily)</t>
  </si>
  <si>
    <t>Meter replacement</t>
  </si>
  <si>
    <t>[(Number of customer flow meters replaced during the assessment period x 365) / assessment period)] / number of customer meters</t>
  </si>
  <si>
    <t>Pressure meters calibration</t>
  </si>
  <si>
    <t>[(Number of pressure meter calibrations carried out during the assessment period x 365) / assessment period)] / number of pressure meters intsalled in the system (permanently or temporarily)</t>
  </si>
  <si>
    <t>Water level meters calibration</t>
  </si>
  <si>
    <t>[(Number of water level meter calibrations carried out during the assessment period x 365) / assessment period)] / number of water level meters intsalled in the system (permanently or temporarily)</t>
  </si>
  <si>
    <t>On-line water quality monitoring equipment calibration</t>
  </si>
  <si>
    <t>[(Number of on-line water quality monitoring instrument calibrations carried out during the assessment period x 365) / assessment period)] / number of on-line water quality  instrument intsalled in the system (permanently or temporarily)</t>
  </si>
  <si>
    <t>Electrical &amp; signal transmission equipment inspection</t>
  </si>
  <si>
    <t>Emergency power system inspection</t>
  </si>
  <si>
    <t>[(Sum of the nominal power of the emergency power systems inspected during the assessment period x 365) / assessment period)] / total nominal power of the emergency power systems</t>
  </si>
  <si>
    <t>Signal transmission equipment inspection</t>
  </si>
  <si>
    <t>[(Number of the signal transmission units inspected during the assessment period x 365) / assessment period)] / total number of signal transmission units</t>
  </si>
  <si>
    <t>Electrical switchgear equipment inspection</t>
  </si>
  <si>
    <t>[(Number of electrical switchgear units inspected during the assessment period x 365) / assessment period)] / total number of electrical switchgear units</t>
  </si>
  <si>
    <t>Vehicle availability</t>
  </si>
  <si>
    <t>Mains, valves and service connection rehabilitation</t>
  </si>
  <si>
    <t>Mains rehabilitation</t>
  </si>
  <si>
    <t>[(Length of transmission and distribution mains rehabilitated during the assessment period x 365) / assessment period)] / total mains length] x 100</t>
  </si>
  <si>
    <t>Mains renovation</t>
  </si>
  <si>
    <t>Mains replacement</t>
  </si>
  <si>
    <t>[(Length of mains replaced during the assessment period x 365) / assessment period)] / total mains length] x 100</t>
  </si>
  <si>
    <t>Inspection &amp; maintenance of physical assets</t>
  </si>
  <si>
    <t>Replaced valves</t>
  </si>
  <si>
    <t>Service connection rehabilitation</t>
  </si>
  <si>
    <t>[(Number of service connections replaced or renovated during the assessment period x 365) / assessment period)] / total number of service connections] x 100</t>
  </si>
  <si>
    <t>Pumps rehabilitation</t>
  </si>
  <si>
    <t xml:space="preserve">Pump refurbishment </t>
  </si>
  <si>
    <t>[(Total nominal power of pumps subject to overhaul during the assessment period x 365) / assessment period)] / total nominal power of pumps] x 100</t>
  </si>
  <si>
    <t>Pump replacement</t>
  </si>
  <si>
    <t>[(Total nominal power of pumps replaced during the assessment period x 365) / assessment period)] / total nominal power of pumps] x 100</t>
  </si>
  <si>
    <t>Operational Water Losses</t>
  </si>
  <si>
    <t>Water losses per connection</t>
  </si>
  <si>
    <t>[(Water losses during the assessmnent period x 365) / assessment period]/number of service connections</t>
  </si>
  <si>
    <t>Water losses per mains length</t>
  </si>
  <si>
    <t>(Water losses during the assessmnent period / assessment period)/mains length</t>
  </si>
  <si>
    <t>Apparent losses</t>
  </si>
  <si>
    <t>[Apparent losses / (system input volume - exported water )] x 100</t>
  </si>
  <si>
    <t>Apparent losses per system input volume</t>
  </si>
  <si>
    <t>Real losses per connection</t>
  </si>
  <si>
    <t>(Real losses during the assessment period x 1000) / [(number of service connections x number of hours system is pressurised during the assessment period)/24]</t>
  </si>
  <si>
    <t>Real losses per mains length</t>
  </si>
  <si>
    <t>(Real losses during the assessment period x 1000) / [(mains length x number of hours system is pressurised during the assessment period)/24]</t>
  </si>
  <si>
    <t>Infrastructure Leakage Index (ILI)</t>
  </si>
  <si>
    <t>Real losses (Op27) / technical achievable low-level real losses (when system is pressurised)</t>
  </si>
  <si>
    <t>Failure</t>
  </si>
  <si>
    <t>Pump failures</t>
  </si>
  <si>
    <t xml:space="preserve">[(Sum, for all pumps, of the number of days during the assessment period when the pump is out of order x 365) / assessment period] / total number of pumps </t>
  </si>
  <si>
    <t>Mains failures</t>
  </si>
  <si>
    <t>[(Number of mains failures during the assessment period (including failures of valves and fittings) x 365) / assessment period] / total mains length] x 100</t>
  </si>
  <si>
    <t>Service connection failures</t>
  </si>
  <si>
    <t>[(Number of service connection failures during the assessment period x 365) / assessment period] / number of service connections] x 1000</t>
  </si>
  <si>
    <t>Hydrant failures</t>
  </si>
  <si>
    <t>[(Number of hydrant failures during the assessment period x 365) / assessment period] / number of hydrants] x 1000</t>
  </si>
  <si>
    <t>Power failures</t>
  </si>
  <si>
    <t>[(Sum, for all pumps, of the number of hours each pumping station is out of service due to power supply interruption during the assessment period x 365) / assessment period] / total number of pumping stations</t>
  </si>
  <si>
    <t>Water-point failures</t>
  </si>
  <si>
    <t>Number of water-points failures during the reference period / total number of waterpoints</t>
  </si>
  <si>
    <t>Water metering</t>
  </si>
  <si>
    <t>Customer reading efficiency</t>
  </si>
  <si>
    <t>[(Number of effective meter readings effective meter readings carried out during the assessment period x 365) / assessment period]/(number of residential customer meters x residential customer meter reading frequency + number of industrial customer meters x industrial customer meter reading frequency + number of bulk customer meters x bulk customer meter reading frequency)</t>
  </si>
  <si>
    <t>Residential customer reading efficiency</t>
  </si>
  <si>
    <t>[(Number of effective residential meter reading carried out during the assessment period x 365)/assessment period]/(number of residential customer meters x residential customer meter reading frequency)</t>
  </si>
  <si>
    <t>Operational meters</t>
  </si>
  <si>
    <t>(Number of direct customer meters installed that are not out-of-service at the reference time / number of direct meters) x 100</t>
  </si>
  <si>
    <t>Unmetered water</t>
  </si>
  <si>
    <t>(System input volume-metered consumption / system input volume during the assessment period) x 100</t>
  </si>
  <si>
    <t>Water quality monitoring</t>
  </si>
  <si>
    <t>Tests carried out</t>
  </si>
  <si>
    <t>(Number of treated water carried out during the assessment period / number of reated water tests required by applicable standards or legislation during the assessment period) x 100</t>
  </si>
  <si>
    <t>Aesthetic tests carried out</t>
  </si>
  <si>
    <t>(Number of aesthetic tests of treated water carried out during the assessment period / number of aesthetic  tests of treated water required by applicable standards or legislation during the assessment period) x 100</t>
  </si>
  <si>
    <t>Microbiological tests carried out</t>
  </si>
  <si>
    <t>(Number of microbiological tests of treated water carried out during the assessment period / number of microbiological  tests of treated water required by applicable standards or legislation during the assessment period) x 100</t>
  </si>
  <si>
    <t>Physical-chemical tests carried out</t>
  </si>
  <si>
    <t>(Number of physical-chemical tests of treated water carried out during the assessment period / number of physical-chemical tests of treated water required by applicable standards or legislation during the assessment period) x 100</t>
  </si>
  <si>
    <t>Radioactivity tests carried out</t>
  </si>
  <si>
    <t>(Number of radioactivity tests of treated water carried out during the assessment period / number of radioactivity tests of treated water required by applicable standards or legislation during the assessment period) x 100</t>
  </si>
  <si>
    <t>Service coverage</t>
  </si>
  <si>
    <t>Households and businesses supply coverage</t>
  </si>
  <si>
    <t>(Number of households and businesses connected to the public network / total number of households and businesses) x 100</t>
  </si>
  <si>
    <t>Buildings supply coverage</t>
  </si>
  <si>
    <t>(Number of buildings connected to the public network / total number of buildings and businesses) x 100</t>
  </si>
  <si>
    <t>Population coverage</t>
  </si>
  <si>
    <t>(Resident population served by the water undertaking / total resident population) x 100</t>
  </si>
  <si>
    <t>Population coverage with service connections</t>
  </si>
  <si>
    <t>(Resident population served by the water undertaking through service connections / total resident population) x 100</t>
  </si>
  <si>
    <t>Population coverage with public taps or standpipes</t>
  </si>
  <si>
    <t>(Resident population served by the water undertaking through public taps or standpipes / total resident population) x 100</t>
  </si>
  <si>
    <t>Public taps and standpipes</t>
  </si>
  <si>
    <t>Operational water points</t>
  </si>
  <si>
    <t>(Number of water points that arenot out-of-service / number of water points) x 100</t>
  </si>
  <si>
    <t>Average distance from waterpoints to households</t>
  </si>
  <si>
    <t>Sum, for all water points, of the distance between the water point and the far-most household served by it / total number of water points</t>
  </si>
  <si>
    <t>Per capits water consumed in public taps and standpipes</t>
  </si>
  <si>
    <t>(Sum, for all water points, of the water consumption at the water point during the assessment period x 1000 / resident population served by the water undertaking through public taps or standpipes) / assessment period</t>
  </si>
  <si>
    <t>Population per public tap or standpipe</t>
  </si>
  <si>
    <t xml:space="preserve">Resident population served by the water undertaking through public taps or standpipes / number of  public taps or standpipes </t>
  </si>
  <si>
    <t>Pressure and continuity of supply</t>
  </si>
  <si>
    <t>Pressure of supply adequacy</t>
  </si>
  <si>
    <t>(Number of delivery points that receive and are likely to receive pressure equal to or above the guaranteed or declared target level at the peak demand hour (but not when demand is abnormal) / number of service connections) x 100</t>
  </si>
  <si>
    <t>Bulk supply adequacy</t>
  </si>
  <si>
    <t>(Number of delivery points that are supplied at any time according to the target flow, volume and/ or pressure/number of delivery points) x 100</t>
  </si>
  <si>
    <t>Continuity of supply</t>
  </si>
  <si>
    <t>[(Number of hours when the system is pressured during the assessment period/24)/assessment period)] x 100</t>
  </si>
  <si>
    <t>Water interruptions</t>
  </si>
  <si>
    <t>[Sum, for the assessment period, of the population subject to a water multiplied by the respective duration of the interruption in hours / (population served x 24 x assessment period)] x 100</t>
  </si>
  <si>
    <t>Interruptions per connection</t>
  </si>
  <si>
    <t>{[(Total number of interruptions during the assessment period x 365)/assessment period]/number of service connections} x 1000</t>
  </si>
  <si>
    <t>Bulk supply interruptions</t>
  </si>
  <si>
    <t>[(Total number of interruptions during the assessment period x 365)/assessment period]/number of delivery points</t>
  </si>
  <si>
    <t>Population experiencing restrictions to water service</t>
  </si>
  <si>
    <t>[Sum, for the assessment period, of the population affected by restrictions to water service multiplied by the respective duration of therestrictions to water service  in hours / (population served x 24 x assessment period)] x 100</t>
  </si>
  <si>
    <t>Days with restrictions to water service</t>
  </si>
  <si>
    <t>(Total number of days with restrictions to water service during the assessment period/assessment period) x 100</t>
  </si>
  <si>
    <t>Quality of supplied water</t>
  </si>
  <si>
    <t>[(Total number of treated water tests complying with the applicable standards or legislation during the assessment period/total number of tests of treated water carried out during the assessment period] x 100</t>
  </si>
  <si>
    <t xml:space="preserve">Aesthetic tests compliance </t>
  </si>
  <si>
    <t>(Number of aesthetic tests of treated water complying with the applicable standards or legislation during the assessment period/total number of aesthetic tests of treated water carried out during the assessment period) x 100</t>
  </si>
  <si>
    <t>Microbiological tests compliance</t>
  </si>
  <si>
    <t>(Number of microbiological tests of treated water complying with the applicable standards or legislation during the assessment period/total number of microbiological tests of treated water carried out during the assessment period) x 100</t>
  </si>
  <si>
    <t>Physical-chemical tests compliance</t>
  </si>
  <si>
    <t>(Number of physical-chemical tests of treated water complying with the applicable standards or legislation during the assessment period/total number of physical-chemical tests of treated water carried out during the assessment period) x 100</t>
  </si>
  <si>
    <t>Radioactivity tests compliance</t>
  </si>
  <si>
    <t>(Number of radioactivity tests of treated water complying with the applicable standards or legislation during the assessment period/total number of radioactivity tests of treated water carried out during the assessment period) x 100</t>
  </si>
  <si>
    <t>Service connection and meter installation and repair</t>
  </si>
  <si>
    <t>New connection efficiency</t>
  </si>
  <si>
    <t>Total time spent for establishing new connections during the assessment period / number of new connections installed during the assessment period</t>
  </si>
  <si>
    <t>Time to install a customer meter</t>
  </si>
  <si>
    <t>Water billed and paid for (Free Basic Recover Revenue)</t>
  </si>
  <si>
    <t>Water billed but NOT PAID for (apparent NRW)</t>
  </si>
  <si>
    <t>Water not being sold (Non-Revenue Water/real NRW)</t>
  </si>
  <si>
    <t>Water Losses generating revenues (Minimum Charge Difference)</t>
  </si>
  <si>
    <t>(A26=A3-A24-A23-A25)</t>
  </si>
  <si>
    <t>Distribution mains length</t>
  </si>
  <si>
    <t>Amount of time of the year the system in pressurised.</t>
  </si>
  <si>
    <t>Total number of overtime working hours of the undertaking employees during the assessment period.</t>
  </si>
  <si>
    <t>Subset of the total taxes specifically related to the operating income (EBIT), regarding the water supply service, during the year.</t>
  </si>
  <si>
    <t>Net income</t>
  </si>
  <si>
    <t>Net income after interest payment and taxes, regarding the water supply service, at the end of the fiscal year.</t>
  </si>
  <si>
    <t>Ratio bewteen the water sales revenue for direct consumption and billed water.</t>
  </si>
  <si>
    <t>Attributed unit cost for real losses</t>
  </si>
  <si>
    <r>
      <t xml:space="preserve">Highest of the variable component of improved water charge or </t>
    </r>
    <r>
      <rPr>
        <i/>
        <sz val="11"/>
        <color indexed="8"/>
        <rFont val="Calibri"/>
        <family val="2"/>
      </rPr>
      <t>long run marginal cost (LRMC)</t>
    </r>
    <r>
      <rPr>
        <sz val="11"/>
        <color indexed="8"/>
        <rFont val="Calibri"/>
        <family val="2"/>
      </rPr>
      <t xml:space="preserve"> for own sources.</t>
    </r>
  </si>
  <si>
    <t>Assessment period</t>
  </si>
  <si>
    <t>Period of time adopted for the assessment of the data and the PI.</t>
  </si>
  <si>
    <t>Time system is pressurised</t>
  </si>
  <si>
    <t>System Input Volume</t>
  </si>
  <si>
    <t>Water which is sold and generates revenues (is levied)</t>
  </si>
  <si>
    <t>Water which does not generate revenues (TOTAL Non-Revenue Water)</t>
  </si>
  <si>
    <t>Total time spent for customer meters during the assessment period / number of customer meters installed during the assessment period</t>
  </si>
  <si>
    <t>Connection repair time</t>
  </si>
  <si>
    <t>Total time spent for repairing service connections during the assessment period / total number of connections repaired during the assessment period</t>
  </si>
  <si>
    <t>Customer complaints</t>
  </si>
  <si>
    <t>Service complaints per connection</t>
  </si>
  <si>
    <t>[(Number of complaints of quality of service during the assessment period x 365)/assessment period/number of service connections] x 1000</t>
  </si>
  <si>
    <t>Service complaints per customer</t>
  </si>
  <si>
    <t>[(Number of complaints of quality of service during the assessment period x 365) /assessment period] /number of bulk supply customers</t>
  </si>
  <si>
    <t>Pressure complaints</t>
  </si>
  <si>
    <t>(Number of pressure complaints during the assessment period / number of service complaints during the assessment period) x 100</t>
  </si>
  <si>
    <t>Continuity complaints</t>
  </si>
  <si>
    <t>(Number of continuity complaints during the assessment period / number of service complaints during the assessment period) x 100</t>
  </si>
  <si>
    <t>Water quality complaints</t>
  </si>
  <si>
    <t>(Number of water quality complaints during the assessment period / number of service complaints during the assessment period) x 100</t>
  </si>
  <si>
    <t>Interruption complaints</t>
  </si>
  <si>
    <t>(Number of complaints due to supply interruptions during the assessment period / number of service complaints during the assessment period) x 100</t>
  </si>
  <si>
    <t>Billing complaints and queries</t>
  </si>
  <si>
    <t>[(Number of billing complaints and queries during the assessment period x 365)/ assessment period] / number of registered customers</t>
  </si>
  <si>
    <t>Other complaints and queries</t>
  </si>
  <si>
    <t>[(Number of other complaints and queries during the assessment period x 365)/ assessment period] / number of registered customers</t>
  </si>
  <si>
    <t>Response to written complaints</t>
  </si>
  <si>
    <t>(Number of written responses within the target time during the assessment period /number of written complaints during the assessment period) x 100</t>
  </si>
  <si>
    <t>Revenues</t>
  </si>
  <si>
    <t>Unit revenue</t>
  </si>
  <si>
    <t>(Operating revenues - capitalised costs of self constructed assets) / authorised consumption (including exported water), during the assessment period</t>
  </si>
  <si>
    <t>Sales revenues</t>
  </si>
  <si>
    <t>(Self revenues / total revenues) x 100, during the assessment period</t>
  </si>
  <si>
    <t>Other revenues</t>
  </si>
  <si>
    <t>Costs</t>
  </si>
  <si>
    <t>Unit total costs</t>
  </si>
  <si>
    <t>(Running costs + capital costs) / autorised consumption (including exported water), during the assessment period</t>
  </si>
  <si>
    <t>Unit running costs</t>
  </si>
  <si>
    <t>Running costs / autorised consumption (including exported water), during the assessment period</t>
  </si>
  <si>
    <t>Unit capital costs</t>
  </si>
  <si>
    <t>Composition of running costs per type of costs</t>
  </si>
  <si>
    <t>Internal manpower costs</t>
  </si>
  <si>
    <t>(Internal manpower costs / running costs) x 100, during the assessment period</t>
  </si>
  <si>
    <t>External services costs</t>
  </si>
  <si>
    <t>(External services costs / running costs) x 100, during the assessment period</t>
  </si>
  <si>
    <t>Imported (raw and treated) water costs</t>
  </si>
  <si>
    <t>(Imported (raw and treated) water costs / running costs, during the assessment period) x 100</t>
  </si>
  <si>
    <t>Electrical energy costs</t>
  </si>
  <si>
    <t>(Electrical energy costs / running costs) x 100, during the assessment period</t>
  </si>
  <si>
    <t>Other costs</t>
  </si>
  <si>
    <t>[(Purchased merchandises + leasing and rentals + taxes, levies &amp; fees + exceptional earning &amp; losses + other operating costs) / running costs] x 100</t>
  </si>
  <si>
    <t>Composition of running costs per main function of the water undertaking</t>
  </si>
  <si>
    <t>General management functions costs</t>
  </si>
  <si>
    <t>(Running costs of general management functions / running costs) x 100, during the assessment period</t>
  </si>
  <si>
    <t>Human resources management functions costs</t>
  </si>
  <si>
    <t>Financial and commercial functions costs</t>
  </si>
  <si>
    <t>(Running costs of financial and commercial functions / running costs) x 100, during the assessment period</t>
  </si>
  <si>
    <t>Customer service functions costs</t>
  </si>
  <si>
    <t>(Running costs of customer service functions / running costs) x 100, during the assessment period</t>
  </si>
  <si>
    <t>Technical services functions costs</t>
  </si>
  <si>
    <t>Composition of running costs per technical function activity</t>
  </si>
  <si>
    <t>Water resources and catchment management costs</t>
  </si>
  <si>
    <t>(Running costs of the water resources and catchment management / running costs) x 100, during the assessment period</t>
  </si>
  <si>
    <t>Abstraction and treatment costs</t>
  </si>
  <si>
    <t>(Running costs of the abstraction and treatment / running costs) x 100, during the assessment period</t>
  </si>
  <si>
    <t>Transmission, storage and distribution costs</t>
  </si>
  <si>
    <t>(Running costs of the transmission, storage and distribution / running costs) x 100, during the assessment period</t>
  </si>
  <si>
    <t>Water quality monitoring costs</t>
  </si>
  <si>
    <t>(Running costs of the water quality sampling and testing / running costs) x 100, during the assessment period</t>
  </si>
  <si>
    <t>Meter management costs</t>
  </si>
  <si>
    <t>(Running costs of the meter management / running costs) x 100, during the assessment period</t>
  </si>
  <si>
    <t>Support services costs</t>
  </si>
  <si>
    <t>(Running costs of the support services / running costs) x 100, during the assessment period</t>
  </si>
  <si>
    <t>Composition of capital costs</t>
  </si>
  <si>
    <t>Depreciation costs</t>
  </si>
  <si>
    <t>(Depreciation costs  / capital costs) x 100, during the assessment period</t>
  </si>
  <si>
    <t>Net interest costs</t>
  </si>
  <si>
    <t>(Interest expenses costs - interest income / capital costs) x 100, during the assessment period</t>
  </si>
  <si>
    <t>Investment</t>
  </si>
  <si>
    <t>Unit investment</t>
  </si>
  <si>
    <t>Cost of investements (expenditures for plant and equipment) / autorised consumption (including exported water), during the assessment period</t>
  </si>
  <si>
    <t>Investments for new assets and reinforcement of existing assets</t>
  </si>
  <si>
    <t>(Cost of investements for new assets and reinforcement of existing assets / total cost of the investement) x 100, during the assessment period</t>
  </si>
  <si>
    <t>Investments for asset replacement and renovation</t>
  </si>
  <si>
    <t>(Cost of investements for the replacement and renovation ("like to like") of existing assets / total cost of the investement) x 100, during the assessment period</t>
  </si>
  <si>
    <t>Average water charges</t>
  </si>
  <si>
    <t>Average water charges for direct consumption</t>
  </si>
  <si>
    <t>Water sales revenue from residential, industrial and other customers (exported water excluded, public water teaxes excluded) / (total authorised - exported water), during the assessment period</t>
  </si>
  <si>
    <t>Average water charges for exported water</t>
  </si>
  <si>
    <t>Water sales revenue from exported water (excluding public water taxes)/ exported water, during the assessment period</t>
  </si>
  <si>
    <t>Efficiency</t>
  </si>
  <si>
    <t>Total cost coverage ratio</t>
  </si>
  <si>
    <t>Total revenues / total costs, during the assessment period</t>
  </si>
  <si>
    <t>Operating cost coverage ratio</t>
  </si>
  <si>
    <t>Total revenues / running costs, during the assessment period</t>
  </si>
  <si>
    <t>Delay in accounts receivable</t>
  </si>
  <si>
    <t>(Accounts receivable from drinking water at the reference date / sales revenues during the assessment period) x assessment period</t>
  </si>
  <si>
    <t>Investment ratio</t>
  </si>
  <si>
    <t>Investments subject to depreciation/ depreciation costs, during the assessment period</t>
  </si>
  <si>
    <t>Constribution of internal sources to investment</t>
  </si>
  <si>
    <t>Investments financied by the cash flow / total investement, during the assessment period</t>
  </si>
  <si>
    <t>Average age of tangible assets</t>
  </si>
  <si>
    <t>(Depreciated historical value of tangible assets / historical value of tangible assets) x 100, during the year</t>
  </si>
  <si>
    <t>Average depreciation ratio</t>
  </si>
  <si>
    <t>(Depreciated costs/ historical value of tangible assets) x 100, during the year</t>
  </si>
  <si>
    <t>Late payments ratio</t>
  </si>
  <si>
    <t>[1 - (annual debt from customers / amount billed during the year)], during the year</t>
  </si>
  <si>
    <t>Inventory value</t>
  </si>
  <si>
    <t>Value of overall inventory at the end of the fiscal year / operating revenues during the year</t>
  </si>
  <si>
    <t>Leverage</t>
  </si>
  <si>
    <t>Debt service coverage ratio</t>
  </si>
  <si>
    <t>(Cash - flow / financial debt services) x 100, during the assessment period</t>
  </si>
  <si>
    <t>Debt equity ratio</t>
  </si>
  <si>
    <t>Total debt / shareholders' equity, at the end of the fiscal year</t>
  </si>
  <si>
    <t>Liquidity</t>
  </si>
  <si>
    <t>Current ratio</t>
  </si>
  <si>
    <t>Current assets / current liabilities, at the reference date</t>
  </si>
  <si>
    <t>Profitability</t>
  </si>
  <si>
    <t>Return on net fixed assets</t>
  </si>
  <si>
    <t>[Operating income / (historical value of tangible assets - deprciated historical value of tangible assets)[ x 100, during the year</t>
  </si>
  <si>
    <t>Return on equity</t>
  </si>
  <si>
    <t>(Net income (net income after interest payment and taxes) / shareholders' equty) x 100, during the year</t>
  </si>
  <si>
    <t>Return on capital employed</t>
  </si>
  <si>
    <t>[(Operating income (EBIT) - related taxes) / total assets] x 100, during the year</t>
  </si>
  <si>
    <t>Asset turnover ratio</t>
  </si>
  <si>
    <t>Sales revenues / total assets, during the year</t>
  </si>
  <si>
    <t>Economic water losses</t>
  </si>
  <si>
    <t>Non-revenue water by volume</t>
  </si>
  <si>
    <t>(Non-revenue water / system input volume, during the assessment period) x 100</t>
  </si>
  <si>
    <t>Non-revenue water by cost</t>
  </si>
  <si>
    <t>(Valuation of non-revenue water components / running costs, during the assessment period) x 100</t>
  </si>
  <si>
    <t>VALUE</t>
  </si>
  <si>
    <t>MEASURED IN</t>
  </si>
  <si>
    <t>COMMENTS</t>
  </si>
  <si>
    <t>VARIABLE</t>
  </si>
  <si>
    <t>Annual yield capacity of own resources</t>
  </si>
  <si>
    <t>Maximum annual volume of water that can potentially be abstracted from own resources, based on the availability of water resources and on any legal or contractual constraints</t>
  </si>
  <si>
    <t>Annual imported water allowance</t>
  </si>
  <si>
    <t>Maximum alloawance of raw and treated water importation</t>
  </si>
  <si>
    <t>System input volume</t>
  </si>
  <si>
    <t>The water volume input of the global system during the assessment period</t>
  </si>
  <si>
    <t>Maximum water treated daily</t>
  </si>
  <si>
    <t>Maximun daily volume of water treated in treated plans during the assessment period</t>
  </si>
  <si>
    <t>Exporter raw water</t>
  </si>
  <si>
    <t>Total volume of raw water transferred to other water undertaking or to another system from the same supply area during the assessment period</t>
  </si>
  <si>
    <t>Water produced</t>
  </si>
  <si>
    <t>Total volume  of water treated for input to water transmission lines or derectly to the distribution system during the assessment period</t>
  </si>
  <si>
    <t>Exported treated water</t>
  </si>
  <si>
    <t>Total volume of treated water exported to other water undertaking or to another system  from the same supply area during the assessment period</t>
  </si>
  <si>
    <t>Billed metered consumption</t>
  </si>
  <si>
    <t>Total amount of billed metered authorised consumption (including exported water) during the assessment period</t>
  </si>
  <si>
    <t>Billed unmetered consumption</t>
  </si>
  <si>
    <t>Total amount of billed unmetered authorised consumption (including exported water) during the assessment period</t>
  </si>
  <si>
    <t>Billed authorised consumption</t>
  </si>
  <si>
    <t>Total amount of billed authorised consumption (including exported water) during the assessment period</t>
  </si>
  <si>
    <t>Unbilled metered consumption</t>
  </si>
  <si>
    <t>Total amount of unbilled metered authorised consumption (including exported water) during the assessment period</t>
  </si>
  <si>
    <t>Unbilled unmetered consumption</t>
  </si>
  <si>
    <t>Total amount of unbilled unmetered authorised consumption (including exported water) during the assessment period</t>
  </si>
  <si>
    <t>Unbilled authorised consumption</t>
  </si>
  <si>
    <t>Total amount of unbilled authorised consumption (including exported water) during the assessment period</t>
  </si>
  <si>
    <t>Authorised consumption</t>
  </si>
  <si>
    <t>Total volume of metered and/or non-metered water that, during the assessment period, is taken by registered customers, by the water supplier itself, or by others who are implicitly authorised to do by the water supplier, for residential, commercial, industrial or public purposes.  It includes water exported.</t>
  </si>
  <si>
    <t>Water losses</t>
  </si>
  <si>
    <t>Difference between system input volume and authorised consumption</t>
  </si>
  <si>
    <t>Unauthorised cosnumption</t>
  </si>
  <si>
    <t>Total amount of unauthorised water consumption during the assessment period, including water theft.</t>
  </si>
  <si>
    <t>Metering inaccuracies water losses</t>
  </si>
  <si>
    <t>Total amount of water consumed during the assessment period, but unccounted-for due to metering inaccuranies</t>
  </si>
  <si>
    <t>Total amount of water unaccounted-for due to unauthorised consumption and metering inaccurancies, durind the assessment period</t>
  </si>
  <si>
    <t>Real losses</t>
  </si>
  <si>
    <t>Total amount of physical water losses from the pressurised system during the assessment period, up to the point of costomer metering</t>
  </si>
  <si>
    <t>Revenue water</t>
  </si>
  <si>
    <t>Total amount of billed authorised consumption (including exported water) during the assessment period.</t>
  </si>
  <si>
    <t>Non-revenue water</t>
  </si>
  <si>
    <t>Difference between the system input volume and the billed authorised consumption (including exported water) during the assessment period.</t>
  </si>
  <si>
    <t>Total volume of wastewater directly reused as water source during the assessment period, after adequate treatment, generally as a complement of conventional water sources.</t>
  </si>
  <si>
    <t>Non Recoverd Water</t>
  </si>
  <si>
    <t>Water volume billed but never paid by the consumers</t>
  </si>
  <si>
    <t>Free Basic Recover Revenue</t>
  </si>
  <si>
    <t>Difference between Revenue Water and Non Recovered Water</t>
  </si>
  <si>
    <t>Minimum Charge Difference - MCD (Recovered Real Losses)</t>
  </si>
  <si>
    <t>Difference between water volume billed to the customers and water volume registered by their water meters</t>
  </si>
  <si>
    <t>Accounted Non Revenue Water</t>
  </si>
  <si>
    <t>Difference between NRW and MCD</t>
  </si>
  <si>
    <t>Total personnel</t>
  </si>
  <si>
    <t>Total number of full time equivalent employees of the water undertaking as the reference date.</t>
  </si>
  <si>
    <t>Total number of full time equivalent employees dedicated to directorate, central administration, environmental management, new business development and general computing support at the reference date.</t>
  </si>
  <si>
    <t>Total number of full time equivalent employees of the water undertaking dedicated to personnel administration, education and trainig, occupational safety, and health services and social activities, at the reference date.</t>
  </si>
  <si>
    <t>Total number of full time equivalent employees of the water undertaking dedicated to economic and financial planning, economic administration, economic controlling and purchasing and material management activities, at the reference date.</t>
  </si>
  <si>
    <t>Total number of full time equivalent employees dedicated to accounting and control and to customer relations and management activities, at the reference date.</t>
  </si>
  <si>
    <t>Total number of full time equivalent employees dedicated to planning, construction, operations and maintenance activities, at the reference date.</t>
  </si>
  <si>
    <t>Total number of full time equivalent employees of technical services working in planning &amp; construction of water supply systems, at the reference date.</t>
  </si>
  <si>
    <t>Total number of full time equivalent employees of technical services working in operations &amp; maintenance of water supply systems, at the reference date.</t>
  </si>
  <si>
    <t>Total number of full time equivalent employees  working in the water resources and catchment management, at the reference date.</t>
  </si>
  <si>
    <t>Total number of full time equivalent employees working in the planning, design, construction, operations and maintenance of the water abstraction and treatment, at the reference date.</t>
  </si>
  <si>
    <t>Total number of full time equivalent employees working in the planning, design, construction, operations and maintenance of the transmission, storage and distribution system, at the reference date.</t>
  </si>
  <si>
    <t>Total number of full time equivalent employees working in water quality sampling and testing, at the reference date.</t>
  </si>
  <si>
    <t>Total net volume of raw water reservoirs included in the system, at the reference date.</t>
  </si>
  <si>
    <t>Treated water storage capacity</t>
  </si>
  <si>
    <t>Total volume of transmission and distribution service reservoirs, at the reference date.</t>
  </si>
  <si>
    <t>Daily treatment capacity</t>
  </si>
  <si>
    <t>Maximum daily global capacity of the existing treatment plants, at the reference date.</t>
  </si>
  <si>
    <t>Pumps</t>
  </si>
  <si>
    <t>Total number of pumps of the system, at the reference date.</t>
  </si>
  <si>
    <t>Pumping stations</t>
  </si>
  <si>
    <t>Total number of pumping stations of the system (customer pumping systems excluded), at the reference date.</t>
  </si>
  <si>
    <t>Pumping stations capacity</t>
  </si>
  <si>
    <t>Total nominal power of the system pumps (customer pumping systems excluded), at the reference date.</t>
  </si>
  <si>
    <t>Maximum operating pumping capacity</t>
  </si>
  <si>
    <t>Maximum nominal pumping power that can be used simultaneously in the system.</t>
  </si>
  <si>
    <t>Mains length</t>
  </si>
  <si>
    <r>
      <t>Total transmission and distribution mains length (</t>
    </r>
    <r>
      <rPr>
        <i/>
        <sz val="11"/>
        <color indexed="8"/>
        <rFont val="Calibri"/>
        <family val="2"/>
      </rPr>
      <t>service connections</t>
    </r>
    <r>
      <rPr>
        <sz val="11"/>
        <color indexed="8"/>
        <rFont val="Calibri"/>
        <family val="2"/>
      </rPr>
      <t xml:space="preserve"> not included), at the reference date.</t>
    </r>
  </si>
  <si>
    <r>
      <t xml:space="preserve">Total distribution mains legth ( transmission lines and </t>
    </r>
    <r>
      <rPr>
        <i/>
        <sz val="11"/>
        <color indexed="8"/>
        <rFont val="Calibri"/>
        <family val="2"/>
      </rPr>
      <t>service connections</t>
    </r>
    <r>
      <rPr>
        <sz val="11"/>
        <color indexed="8"/>
        <rFont val="Calibri"/>
        <family val="2"/>
      </rPr>
      <t xml:space="preserve"> not included), at the reference date.</t>
    </r>
  </si>
  <si>
    <t>System flow meters</t>
  </si>
  <si>
    <t>Total number of flow meters available for permanentor temporary installation in the trasmission and distribution system, such as meters for system control, district metering and accounting of imported and exported water (direct customer meters, E6, shall not be included).</t>
  </si>
  <si>
    <t>District meters</t>
  </si>
  <si>
    <t>Total number of water metering points permanently or systematically equipped for district metering, at the reference date.</t>
  </si>
  <si>
    <t>Pressure meters</t>
  </si>
  <si>
    <t>Total number of pressure meters available for permanet or temporary pressure monitoring, at the reference date.</t>
  </si>
  <si>
    <t>Water level meters</t>
  </si>
  <si>
    <t>Total number of water level meters available for permanent or temporary water level monitoring, at the reference date.</t>
  </si>
  <si>
    <t>On-line water quality monitoring instruments</t>
  </si>
  <si>
    <t>Total number of instruments available for permanent or temporary on-line water quality monitoring, at the reference date.</t>
  </si>
  <si>
    <t>Control units</t>
  </si>
  <si>
    <t>Total number of control units, defined as functionally independent sets of control devices of the system (e.g. control valves or pump switches) used in water wells, surface water catchments, pumping stations, energy recovery stations, treatment plants, storage tanks and raw water, transmission and distribution networks (at the reference date).</t>
  </si>
  <si>
    <t>Automated control units</t>
  </si>
  <si>
    <t>Total number of automated control units of the system, defined as functionally independent sets of control devices of the system (e.g. control valves or pump switches) that are locally controlled by a programmable logical controller, used in water wells, surface water catchments, pumping stations, energy recovery stations, treatment plants, storage tanks and raw water, transmission and distribution networks (at the reference date).</t>
  </si>
  <si>
    <t>Remotely controlled units</t>
  </si>
  <si>
    <t>Total number of control units of the system remotely controled from a central control system, usually via information cabling or radio connections, used in water wells, surface water catchments, pumping stations, energy recovery stations, treatment plants, storage tanks and raw water, transmission and distribution networks (at the reference date).</t>
  </si>
  <si>
    <t>Emergency power systems</t>
  </si>
  <si>
    <t>Total nominal power of the emergency power systems, at the reference date.</t>
  </si>
  <si>
    <t>Signal transmission equipment</t>
  </si>
  <si>
    <t>Total nominal of signal transmission units, at the reference date.</t>
  </si>
  <si>
    <t>Total number of the electrical switchgear equipments, at the reference date.</t>
  </si>
  <si>
    <t>Mains valves</t>
  </si>
  <si>
    <t>Total number of all kinds of valves installed in transmission and distribution system mains (valves installed in the service connections shall not be accounted for), at the reference date.</t>
  </si>
  <si>
    <t>Isolating valves</t>
  </si>
  <si>
    <t>Total number of isolating valves of all types installed in transmission and distribution system mains (valves installed in the service connections shall not be accounted for), at the reference date.</t>
  </si>
  <si>
    <t>Hydrants</t>
  </si>
  <si>
    <t>Total number of hydrants of all types installed in the distribution network, at the reference date.</t>
  </si>
  <si>
    <t>Service connections</t>
  </si>
  <si>
    <r>
      <t xml:space="preserve">Total number of </t>
    </r>
    <r>
      <rPr>
        <i/>
        <sz val="11"/>
        <color indexed="8"/>
        <rFont val="Calibri"/>
        <family val="2"/>
      </rPr>
      <t>service connections</t>
    </r>
    <r>
      <rPr>
        <sz val="11"/>
        <color indexed="8"/>
        <rFont val="Calibri"/>
        <family val="2"/>
      </rPr>
      <t>, at the reference date.</t>
    </r>
  </si>
  <si>
    <t>Average service connection length</t>
  </si>
  <si>
    <r>
      <t xml:space="preserve">Average length (metres) from the property boundary (delivery point) to the </t>
    </r>
    <r>
      <rPr>
        <i/>
        <sz val="11"/>
        <color indexed="8"/>
        <rFont val="Calibri"/>
        <family val="2"/>
      </rPr>
      <t>measurement point</t>
    </r>
    <r>
      <rPr>
        <sz val="11"/>
        <color indexed="8"/>
        <rFont val="Calibri"/>
        <family val="2"/>
      </rPr>
      <t>, at the reference date.</t>
    </r>
  </si>
  <si>
    <t>Pumping energy consumption</t>
  </si>
  <si>
    <t>Total energy consumption for water pumping (customer pumping systems excluded) during the assessment period.</t>
  </si>
  <si>
    <t>Maximum daily pumping energy consumption</t>
  </si>
  <si>
    <t>Sum, for all installed pumps, of the number of operation hours of the maximum energy consumption day during the assessment period multiplied by the nominal power of the pump, resulting in the maximum daily pumping energy consumption of the system.</t>
  </si>
  <si>
    <t>Standardisation factor</t>
  </si>
  <si>
    <t>Sum of D3(i) for all pumps of the system, D3(i) being: D3(i)=V(i)xh(i)/100, where V is the total volume (m3) pumped I during the assessment period and h(i) is the pump head (m).</t>
  </si>
  <si>
    <t>Total reactive energy consumption for pumping in the system during the assessment period.</t>
  </si>
  <si>
    <t>Total energy recovered by the use of turbines or reverse pumps in the system during the assessment period.</t>
  </si>
  <si>
    <t>Pumping inspection</t>
  </si>
  <si>
    <t>Sum of the nominal power of all pumps and related ancillaries in the system subjected to inspection during the assessment period</t>
  </si>
  <si>
    <t>Total volume of water storage tanks cells cleaned during the assessment period.</t>
  </si>
  <si>
    <t>Length of transmission and distribution mains where at least valves and other fittings were inspected during the assessment period</t>
  </si>
  <si>
    <r>
      <t xml:space="preserve">Length of mains subject to </t>
    </r>
    <r>
      <rPr>
        <i/>
        <sz val="11"/>
        <color indexed="8"/>
        <rFont val="Calibri"/>
        <family val="2"/>
      </rPr>
      <t>active leakage contro</t>
    </r>
    <r>
      <rPr>
        <sz val="11"/>
        <color indexed="8"/>
        <rFont val="Calibri"/>
        <family val="2"/>
      </rPr>
      <t>l during the assessment period.</t>
    </r>
  </si>
  <si>
    <t>Leaks repaired due to active leakage control</t>
  </si>
  <si>
    <r>
      <t xml:space="preserve">Number of leaks detected and </t>
    </r>
    <r>
      <rPr>
        <i/>
        <sz val="11"/>
        <color indexed="8"/>
        <rFont val="Calibri"/>
        <family val="2"/>
      </rPr>
      <t>repaired</t>
    </r>
    <r>
      <rPr>
        <sz val="11"/>
        <color indexed="8"/>
        <rFont val="Calibri"/>
        <family val="2"/>
      </rPr>
      <t xml:space="preserve"> due to </t>
    </r>
    <r>
      <rPr>
        <i/>
        <sz val="11"/>
        <color indexed="8"/>
        <rFont val="Calibri"/>
        <family val="2"/>
      </rPr>
      <t>active leakage control</t>
    </r>
    <r>
      <rPr>
        <sz val="11"/>
        <color indexed="8"/>
        <rFont val="Calibri"/>
        <family val="2"/>
      </rPr>
      <t xml:space="preserve"> during the assessment period.</t>
    </r>
  </si>
  <si>
    <r>
      <t xml:space="preserve">Total number of hydrants </t>
    </r>
    <r>
      <rPr>
        <i/>
        <sz val="11"/>
        <color indexed="8"/>
        <rFont val="Calibri"/>
        <family val="2"/>
      </rPr>
      <t>inspected</t>
    </r>
    <r>
      <rPr>
        <sz val="11"/>
        <color indexed="8"/>
        <rFont val="Calibri"/>
        <family val="2"/>
      </rPr>
      <t xml:space="preserve"> during the assessment period.</t>
    </r>
  </si>
  <si>
    <t>System flow meter calibrations</t>
  </si>
  <si>
    <r>
      <t xml:space="preserve">Number of system flowmeter </t>
    </r>
    <r>
      <rPr>
        <i/>
        <sz val="11"/>
        <color indexed="8"/>
        <rFont val="Calibri"/>
        <family val="2"/>
      </rPr>
      <t>calibrations</t>
    </r>
    <r>
      <rPr>
        <sz val="11"/>
        <color indexed="8"/>
        <rFont val="Calibri"/>
        <family val="2"/>
      </rPr>
      <t xml:space="preserve"> carried out during the assessment period.</t>
    </r>
  </si>
  <si>
    <t>Pressure meter calibrations</t>
  </si>
  <si>
    <r>
      <t xml:space="preserve">Number of pressure meter </t>
    </r>
    <r>
      <rPr>
        <i/>
        <sz val="11"/>
        <color indexed="8"/>
        <rFont val="Calibri"/>
        <family val="2"/>
      </rPr>
      <t>calibrations</t>
    </r>
    <r>
      <rPr>
        <sz val="11"/>
        <color indexed="8"/>
        <rFont val="Calibri"/>
        <family val="2"/>
      </rPr>
      <t xml:space="preserve"> carried out during the assessment period.</t>
    </r>
  </si>
  <si>
    <t>Water level meter calibrations</t>
  </si>
  <si>
    <r>
      <t xml:space="preserve">Number of water level meter </t>
    </r>
    <r>
      <rPr>
        <i/>
        <sz val="11"/>
        <color indexed="8"/>
        <rFont val="Calibri"/>
        <family val="2"/>
      </rPr>
      <t>calibrations</t>
    </r>
    <r>
      <rPr>
        <sz val="11"/>
        <color indexed="8"/>
        <rFont val="Calibri"/>
        <family val="2"/>
      </rPr>
      <t xml:space="preserve"> carried out during the assessment period.</t>
    </r>
  </si>
  <si>
    <t>On-line water quality monitoring equipment calibrations</t>
  </si>
  <si>
    <r>
      <t xml:space="preserve">Number of </t>
    </r>
    <r>
      <rPr>
        <i/>
        <sz val="11"/>
        <color indexed="8"/>
        <rFont val="Calibri"/>
        <family val="2"/>
      </rPr>
      <t>calibrations</t>
    </r>
    <r>
      <rPr>
        <sz val="11"/>
        <color indexed="8"/>
        <rFont val="Calibri"/>
        <family val="2"/>
      </rPr>
      <t xml:space="preserve"> carried out during the assessment period on on-line water quality monitoring instruments installed in the system (permanently or temporarily)</t>
    </r>
  </si>
  <si>
    <t>Emergency power systems inspection</t>
  </si>
  <si>
    <t>Sum of the nominal power of the system emergency power equipment inspected during the assessment period.</t>
  </si>
  <si>
    <r>
      <t xml:space="preserve">Number of signal transmission units in the system </t>
    </r>
    <r>
      <rPr>
        <i/>
        <sz val="11"/>
        <color indexed="8"/>
        <rFont val="Calibri"/>
        <family val="2"/>
      </rPr>
      <t>inspected</t>
    </r>
    <r>
      <rPr>
        <sz val="11"/>
        <color indexed="8"/>
        <rFont val="Calibri"/>
        <family val="2"/>
      </rPr>
      <t xml:space="preserve"> during the assessment period</t>
    </r>
  </si>
  <si>
    <t>Electrical switchgear inspection</t>
  </si>
  <si>
    <r>
      <t xml:space="preserve">Number of electrical switchgear units in the system </t>
    </r>
    <r>
      <rPr>
        <i/>
        <sz val="11"/>
        <color indexed="8"/>
        <rFont val="Calibri"/>
        <family val="2"/>
      </rPr>
      <t>inspected</t>
    </r>
    <r>
      <rPr>
        <sz val="11"/>
        <color indexed="8"/>
        <rFont val="Calibri"/>
        <family val="2"/>
      </rPr>
      <t xml:space="preserve"> during the assessment period</t>
    </r>
  </si>
  <si>
    <t>Permanent vehicles</t>
  </si>
  <si>
    <t>Number of permanent vehicles daily available, in average, for field works in operations and maintenance activities, at the reference date.</t>
  </si>
  <si>
    <t>Length of transmission and distribution mains rehabilitated the assessment period</t>
  </si>
  <si>
    <t>Length of mains renovated during the assessment period by epoxy resine, cement mortar or other materials</t>
  </si>
  <si>
    <t>Mains length replaced during the assessment period.</t>
  </si>
  <si>
    <t>Number of mains valves replaced during the assessment period.</t>
  </si>
  <si>
    <r>
      <t xml:space="preserve">Number of </t>
    </r>
    <r>
      <rPr>
        <i/>
        <sz val="11"/>
        <color indexed="8"/>
        <rFont val="Calibri"/>
        <family val="2"/>
      </rPr>
      <t xml:space="preserve">service connections </t>
    </r>
    <r>
      <rPr>
        <sz val="11"/>
        <color indexed="8"/>
        <rFont val="Calibri"/>
        <family val="2"/>
      </rPr>
      <t>replaced or renovated during the assessment period.</t>
    </r>
  </si>
  <si>
    <t>Pumps overhaul</t>
  </si>
  <si>
    <t>Total nominal power of pumps subject, during the assessment perid, to refurbishment of relevant elements, necessary to bring unit back to original performance.</t>
  </si>
  <si>
    <t>Pumpsreplacement</t>
  </si>
  <si>
    <t>Total nominal power of pumps replaced during the assessment period.</t>
  </si>
  <si>
    <t>Sum, for all pumps, of the number of days during the assessment period when the pump is out of order.</t>
  </si>
  <si>
    <r>
      <t xml:space="preserve">Number of </t>
    </r>
    <r>
      <rPr>
        <i/>
        <sz val="11"/>
        <color indexed="8"/>
        <rFont val="Calibri"/>
        <family val="2"/>
      </rPr>
      <t>mains failures</t>
    </r>
    <r>
      <rPr>
        <sz val="11"/>
        <color indexed="8"/>
        <rFont val="Calibri"/>
        <family val="2"/>
      </rPr>
      <t xml:space="preserve"> the assessment period, including failures of valves and fittings.</t>
    </r>
  </si>
  <si>
    <r>
      <t xml:space="preserve">Number of </t>
    </r>
    <r>
      <rPr>
        <i/>
        <sz val="11"/>
        <color indexed="8"/>
        <rFont val="Calibri"/>
        <family val="2"/>
      </rPr>
      <t xml:space="preserve">service connection </t>
    </r>
    <r>
      <rPr>
        <sz val="11"/>
        <color indexed="8"/>
        <rFont val="Calibri"/>
        <family val="2"/>
      </rPr>
      <t xml:space="preserve">failures </t>
    </r>
    <r>
      <rPr>
        <sz val="11"/>
        <color indexed="8"/>
        <rFont val="Calibri"/>
        <family val="2"/>
      </rPr>
      <t>the assessment period.</t>
    </r>
  </si>
  <si>
    <t>Number of hydrant failures during the assessment period.</t>
  </si>
  <si>
    <t>Sum, for all water pumping stations, of the number of hours during the assessment peiod each pumping station is out of service due to power supply interruptions.</t>
  </si>
  <si>
    <t>Number of water-points failures during the reference period.</t>
  </si>
  <si>
    <t>Delivery points with adequate pressure</t>
  </si>
  <si>
    <r>
      <t xml:space="preserve">Number of </t>
    </r>
    <r>
      <rPr>
        <i/>
        <sz val="11"/>
        <color indexed="8"/>
        <rFont val="Calibri"/>
        <family val="2"/>
      </rPr>
      <t>delivery points</t>
    </r>
    <r>
      <rPr>
        <sz val="11"/>
        <color indexed="8"/>
        <rFont val="Calibri"/>
        <family val="2"/>
      </rPr>
      <t xml:space="preserve"> that receive and are likely to receive pressure equal to or above the guaranteed or declared terget level at the peak demand hour (but not when demand is </t>
    </r>
    <r>
      <rPr>
        <i/>
        <sz val="11"/>
        <color indexed="8"/>
        <rFont val="Calibri"/>
        <family val="2"/>
      </rPr>
      <t>abnornal</t>
    </r>
    <r>
      <rPr>
        <sz val="11"/>
        <color indexed="8"/>
        <rFont val="Calibri"/>
        <family val="2"/>
      </rPr>
      <t>), at the reference date.</t>
    </r>
  </si>
  <si>
    <t>Average operating pressure</t>
  </si>
  <si>
    <t>Average operating pressure at the delivery points when system is pressurised, at the reference date.</t>
  </si>
  <si>
    <t>Sum, for all water interruptions, of the population subject to a water interruption multiplied by the duration of the interruption in hours), during the assessment period.</t>
  </si>
  <si>
    <t>Service interruptions</t>
  </si>
  <si>
    <t>Total number of water interruptions, during the assessment period.</t>
  </si>
  <si>
    <t>Water use restrictions</t>
  </si>
  <si>
    <r>
      <t xml:space="preserve">Sum, for all the </t>
    </r>
    <r>
      <rPr>
        <i/>
        <sz val="11"/>
        <color indexed="8"/>
        <rFont val="Calibri"/>
        <family val="2"/>
      </rPr>
      <t>restrictions to water service</t>
    </r>
    <r>
      <rPr>
        <sz val="11"/>
        <color indexed="8"/>
        <rFont val="Calibri"/>
        <family val="2"/>
      </rPr>
      <t xml:space="preserve"> occurred during the assessment period, of the population affected by each restriction to water service multiplied by the reprective duration in hours.</t>
    </r>
  </si>
  <si>
    <r>
      <t xml:space="preserve">Total number of days with </t>
    </r>
    <r>
      <rPr>
        <i/>
        <sz val="11"/>
        <color indexed="8"/>
        <rFont val="Calibri"/>
        <family val="2"/>
      </rPr>
      <t>restrictions to water service</t>
    </r>
    <r>
      <rPr>
        <sz val="11"/>
        <color indexed="8"/>
        <rFont val="Calibri"/>
        <family val="2"/>
      </rPr>
      <t xml:space="preserve"> during the assessment period.</t>
    </r>
  </si>
  <si>
    <t>Residential customer meter reading frequency</t>
  </si>
  <si>
    <t>Frequency of residential customer meter readings, pre-defined by the water undertaking for the assessment period.</t>
  </si>
  <si>
    <t>Industrial customer meter reading frequency</t>
  </si>
  <si>
    <t>Frequency of industrial customer meter readings, pre-defined by the water undertaking for the assessment period.</t>
  </si>
  <si>
    <t>Bulk customer meter reading frequency</t>
  </si>
  <si>
    <t>Frequency of bulk customer meter readings, pre-defined by the water undertaking for the assessment period.</t>
  </si>
  <si>
    <t>Customer meter readings</t>
  </si>
  <si>
    <r>
      <t xml:space="preserve">Total number of </t>
    </r>
    <r>
      <rPr>
        <i/>
        <sz val="11"/>
        <color indexed="8"/>
        <rFont val="Calibri"/>
        <family val="2"/>
      </rPr>
      <t>effective meter readings</t>
    </r>
    <r>
      <rPr>
        <sz val="11"/>
        <color indexed="8"/>
        <rFont val="Calibri"/>
        <family val="2"/>
      </rPr>
      <t xml:space="preserve"> carried out during the assessment period for all types of metered customers.</t>
    </r>
  </si>
  <si>
    <t>Residential customer meter readings</t>
  </si>
  <si>
    <r>
      <t xml:space="preserve">Total number of </t>
    </r>
    <r>
      <rPr>
        <i/>
        <sz val="11"/>
        <color indexed="8"/>
        <rFont val="Calibri"/>
        <family val="2"/>
      </rPr>
      <t>effective meter readings</t>
    </r>
    <r>
      <rPr>
        <sz val="11"/>
        <color indexed="8"/>
        <rFont val="Calibri"/>
        <family val="2"/>
      </rPr>
      <t xml:space="preserve"> carried out during the assessment period for all types of residential customers.</t>
    </r>
  </si>
  <si>
    <t>Opeational meters</t>
  </si>
  <si>
    <t>Number of direct customer meters that are not out-of-service at the reference time.</t>
  </si>
  <si>
    <t>Number of customer meters replaced in the system during the reference period.</t>
  </si>
  <si>
    <t>Required treated water quality tests carried out</t>
  </si>
  <si>
    <r>
      <t xml:space="preserve">Number of </t>
    </r>
    <r>
      <rPr>
        <i/>
        <sz val="11"/>
        <color indexed="8"/>
        <rFont val="Calibri"/>
        <family val="2"/>
      </rPr>
      <t>treated water</t>
    </r>
    <r>
      <rPr>
        <sz val="11"/>
        <color indexed="8"/>
        <rFont val="Calibri"/>
        <family val="2"/>
      </rPr>
      <t xml:space="preserve"> tests carried out during the assessment period that are required by applicable standards or legislation.</t>
    </r>
  </si>
  <si>
    <t>Required aesthetic tests carried out</t>
  </si>
  <si>
    <r>
      <t xml:space="preserve">Number of </t>
    </r>
    <r>
      <rPr>
        <i/>
        <sz val="11"/>
        <color indexed="8"/>
        <rFont val="Calibri"/>
        <family val="2"/>
      </rPr>
      <t>aesthetic tests of</t>
    </r>
    <r>
      <rPr>
        <sz val="11"/>
        <color indexed="8"/>
        <rFont val="Calibri"/>
        <family val="2"/>
      </rPr>
      <t xml:space="preserve"> </t>
    </r>
    <r>
      <rPr>
        <i/>
        <sz val="11"/>
        <color indexed="8"/>
        <rFont val="Calibri"/>
        <family val="2"/>
      </rPr>
      <t>treated water</t>
    </r>
    <r>
      <rPr>
        <sz val="11"/>
        <color indexed="8"/>
        <rFont val="Calibri"/>
        <family val="2"/>
      </rPr>
      <t xml:space="preserve"> tests carried out during the assessment period that are required by applicable standards or legislation.</t>
    </r>
  </si>
  <si>
    <t>Required microbiological tests carried out</t>
  </si>
  <si>
    <r>
      <t xml:space="preserve">Number of </t>
    </r>
    <r>
      <rPr>
        <i/>
        <sz val="11"/>
        <color indexed="8"/>
        <rFont val="Calibri"/>
        <family val="2"/>
      </rPr>
      <t>microbiological tests of</t>
    </r>
    <r>
      <rPr>
        <sz val="11"/>
        <color indexed="8"/>
        <rFont val="Calibri"/>
        <family val="2"/>
      </rPr>
      <t xml:space="preserve"> </t>
    </r>
    <r>
      <rPr>
        <i/>
        <sz val="11"/>
        <color indexed="8"/>
        <rFont val="Calibri"/>
        <family val="2"/>
      </rPr>
      <t>treated water</t>
    </r>
    <r>
      <rPr>
        <sz val="11"/>
        <color indexed="8"/>
        <rFont val="Calibri"/>
        <family val="2"/>
      </rPr>
      <t xml:space="preserve"> tests carried out during the assessment period that are required by applicable standards or legislation.</t>
    </r>
  </si>
  <si>
    <t>Required physical-chemical tests carried out</t>
  </si>
  <si>
    <r>
      <t xml:space="preserve">Number of </t>
    </r>
    <r>
      <rPr>
        <i/>
        <sz val="11"/>
        <color indexed="8"/>
        <rFont val="Calibri"/>
        <family val="2"/>
      </rPr>
      <t>physical-chemical tests of</t>
    </r>
    <r>
      <rPr>
        <sz val="11"/>
        <color indexed="8"/>
        <rFont val="Calibri"/>
        <family val="2"/>
      </rPr>
      <t xml:space="preserve"> </t>
    </r>
    <r>
      <rPr>
        <i/>
        <sz val="11"/>
        <color indexed="8"/>
        <rFont val="Calibri"/>
        <family val="2"/>
      </rPr>
      <t>treated water</t>
    </r>
    <r>
      <rPr>
        <sz val="11"/>
        <color indexed="8"/>
        <rFont val="Calibri"/>
        <family val="2"/>
      </rPr>
      <t xml:space="preserve"> tests carried out during the assessment period that are required by applicable standards or legislation.</t>
    </r>
  </si>
  <si>
    <t>Required radioactivity tests carried out</t>
  </si>
  <si>
    <r>
      <t xml:space="preserve">Number of </t>
    </r>
    <r>
      <rPr>
        <i/>
        <sz val="11"/>
        <color indexed="8"/>
        <rFont val="Calibri"/>
        <family val="2"/>
      </rPr>
      <t>radioactivity tests of</t>
    </r>
    <r>
      <rPr>
        <sz val="11"/>
        <color indexed="8"/>
        <rFont val="Calibri"/>
        <family val="2"/>
      </rPr>
      <t xml:space="preserve"> </t>
    </r>
    <r>
      <rPr>
        <i/>
        <sz val="11"/>
        <color indexed="8"/>
        <rFont val="Calibri"/>
        <family val="2"/>
      </rPr>
      <t>treated water</t>
    </r>
    <r>
      <rPr>
        <sz val="11"/>
        <color indexed="8"/>
        <rFont val="Calibri"/>
        <family val="2"/>
      </rPr>
      <t xml:space="preserve"> tests carried out during the assessment period that are required by applicable standards or legislation.</t>
    </r>
  </si>
  <si>
    <t>Treated water quality tests carried out</t>
  </si>
  <si>
    <r>
      <t xml:space="preserve">Number of </t>
    </r>
    <r>
      <rPr>
        <i/>
        <sz val="11"/>
        <color indexed="8"/>
        <rFont val="Calibri"/>
        <family val="2"/>
      </rPr>
      <t>treated water tests</t>
    </r>
    <r>
      <rPr>
        <sz val="11"/>
        <color indexed="8"/>
        <rFont val="Calibri"/>
        <family val="2"/>
      </rPr>
      <t xml:space="preserve"> carried out during the assessment period.</t>
    </r>
  </si>
  <si>
    <t>Water quality tests carried out</t>
  </si>
  <si>
    <r>
      <t xml:space="preserve">Total number of </t>
    </r>
    <r>
      <rPr>
        <i/>
        <sz val="11"/>
        <color indexed="8"/>
        <rFont val="Calibri"/>
        <family val="2"/>
      </rPr>
      <t>tests</t>
    </r>
    <r>
      <rPr>
        <sz val="11"/>
        <color indexed="8"/>
        <rFont val="Calibri"/>
        <family val="2"/>
      </rPr>
      <t xml:space="preserve"> carried out by the water undertaking laboratories during the assessment period.</t>
    </r>
  </si>
  <si>
    <r>
      <t xml:space="preserve">Number of </t>
    </r>
    <r>
      <rPr>
        <i/>
        <sz val="11"/>
        <color indexed="8"/>
        <rFont val="Calibri"/>
        <family val="2"/>
      </rPr>
      <t>aesthetic tests</t>
    </r>
    <r>
      <rPr>
        <sz val="11"/>
        <color indexed="8"/>
        <rFont val="Calibri"/>
        <family val="2"/>
      </rPr>
      <t xml:space="preserve"> </t>
    </r>
    <r>
      <rPr>
        <i/>
        <sz val="11"/>
        <color indexed="8"/>
        <rFont val="Calibri"/>
        <family val="2"/>
      </rPr>
      <t>of treated water</t>
    </r>
    <r>
      <rPr>
        <sz val="11"/>
        <color indexed="8"/>
        <rFont val="Calibri"/>
        <family val="2"/>
      </rPr>
      <t xml:space="preserve"> carried out during the assessment period.</t>
    </r>
  </si>
  <si>
    <r>
      <t xml:space="preserve">Number of </t>
    </r>
    <r>
      <rPr>
        <i/>
        <sz val="11"/>
        <color indexed="8"/>
        <rFont val="Calibri"/>
        <family val="2"/>
      </rPr>
      <t xml:space="preserve">microbiological tests of treated water </t>
    </r>
    <r>
      <rPr>
        <sz val="11"/>
        <color indexed="8"/>
        <rFont val="Calibri"/>
        <family val="2"/>
      </rPr>
      <t>carried out during the assessment period.</t>
    </r>
  </si>
  <si>
    <r>
      <t xml:space="preserve">Number of </t>
    </r>
    <r>
      <rPr>
        <i/>
        <sz val="11"/>
        <color indexed="8"/>
        <rFont val="Calibri"/>
        <family val="2"/>
      </rPr>
      <t>physical-chemical</t>
    </r>
    <r>
      <rPr>
        <sz val="11"/>
        <color indexed="8"/>
        <rFont val="Calibri"/>
        <family val="2"/>
      </rPr>
      <t xml:space="preserve"> </t>
    </r>
    <r>
      <rPr>
        <i/>
        <sz val="11"/>
        <color indexed="8"/>
        <rFont val="Calibri"/>
        <family val="2"/>
      </rPr>
      <t xml:space="preserve">tests of treated water </t>
    </r>
    <r>
      <rPr>
        <sz val="11"/>
        <color indexed="8"/>
        <rFont val="Calibri"/>
        <family val="2"/>
      </rPr>
      <t>carried out during the assessment period.</t>
    </r>
  </si>
  <si>
    <r>
      <t xml:space="preserve">Number of </t>
    </r>
    <r>
      <rPr>
        <i/>
        <sz val="11"/>
        <color indexed="8"/>
        <rFont val="Calibri"/>
        <family val="2"/>
      </rPr>
      <t>radioactivity tests of</t>
    </r>
    <r>
      <rPr>
        <sz val="11"/>
        <color indexed="8"/>
        <rFont val="Calibri"/>
        <family val="2"/>
      </rPr>
      <t xml:space="preserve"> </t>
    </r>
    <r>
      <rPr>
        <i/>
        <sz val="11"/>
        <color indexed="8"/>
        <rFont val="Calibri"/>
        <family val="2"/>
      </rPr>
      <t>treated water</t>
    </r>
    <r>
      <rPr>
        <sz val="11"/>
        <color indexed="8"/>
        <rFont val="Calibri"/>
        <family val="2"/>
      </rPr>
      <t xml:space="preserve"> tests carried out during the assessment period.</t>
    </r>
  </si>
  <si>
    <t>Water quality tests required</t>
  </si>
  <si>
    <r>
      <t xml:space="preserve">Number of </t>
    </r>
    <r>
      <rPr>
        <i/>
        <sz val="11"/>
        <color indexed="8"/>
        <rFont val="Calibri"/>
        <family val="2"/>
      </rPr>
      <t>treated water tests</t>
    </r>
    <r>
      <rPr>
        <sz val="11"/>
        <color indexed="8"/>
        <rFont val="Calibri"/>
        <family val="2"/>
      </rPr>
      <t xml:space="preserve"> required by applicable standards or legislation during the assessment period.</t>
    </r>
  </si>
  <si>
    <t>Aesthetic tests required</t>
  </si>
  <si>
    <r>
      <t xml:space="preserve">Number of </t>
    </r>
    <r>
      <rPr>
        <i/>
        <sz val="11"/>
        <color indexed="8"/>
        <rFont val="Calibri"/>
        <family val="2"/>
      </rPr>
      <t>aesthetic tests of treated water</t>
    </r>
    <r>
      <rPr>
        <sz val="11"/>
        <color indexed="8"/>
        <rFont val="Calibri"/>
        <family val="2"/>
      </rPr>
      <t xml:space="preserve"> required by applicable standards or legislation during the assessment period.</t>
    </r>
  </si>
  <si>
    <t>Microbiological tests required</t>
  </si>
  <si>
    <r>
      <t xml:space="preserve">Number of </t>
    </r>
    <r>
      <rPr>
        <i/>
        <sz val="11"/>
        <color indexed="8"/>
        <rFont val="Calibri"/>
        <family val="2"/>
      </rPr>
      <t>microbiological tests of treated water</t>
    </r>
    <r>
      <rPr>
        <sz val="11"/>
        <color indexed="8"/>
        <rFont val="Calibri"/>
        <family val="2"/>
      </rPr>
      <t xml:space="preserve"> required by applicable standards or legislation during the assessment period.</t>
    </r>
  </si>
  <si>
    <t>Physical-chemical tests required</t>
  </si>
  <si>
    <r>
      <t xml:space="preserve">Number of </t>
    </r>
    <r>
      <rPr>
        <i/>
        <sz val="11"/>
        <color indexed="8"/>
        <rFont val="Calibri"/>
        <family val="2"/>
      </rPr>
      <t>physical-chemical tests of treated water</t>
    </r>
    <r>
      <rPr>
        <sz val="11"/>
        <color indexed="8"/>
        <rFont val="Calibri"/>
        <family val="2"/>
      </rPr>
      <t xml:space="preserve"> required by applicable standards or legislation during the assessment period.</t>
    </r>
  </si>
  <si>
    <t>Radioactivity tests required</t>
  </si>
  <si>
    <r>
      <t xml:space="preserve">Number of </t>
    </r>
    <r>
      <rPr>
        <i/>
        <sz val="11"/>
        <color indexed="8"/>
        <rFont val="Calibri"/>
        <family val="2"/>
      </rPr>
      <t>radioavtivity tests of treated water</t>
    </r>
    <r>
      <rPr>
        <sz val="11"/>
        <color indexed="8"/>
        <rFont val="Calibri"/>
        <family val="2"/>
      </rPr>
      <t xml:space="preserve"> required by applicable standards or legislation during the assessment period.</t>
    </r>
  </si>
  <si>
    <t>Compliance of aesthetic tests</t>
  </si>
  <si>
    <r>
      <t xml:space="preserve">Number of </t>
    </r>
    <r>
      <rPr>
        <i/>
        <sz val="11"/>
        <color indexed="8"/>
        <rFont val="Calibri"/>
        <family val="2"/>
      </rPr>
      <t>aesthetic tests of treated water</t>
    </r>
    <r>
      <rPr>
        <sz val="11"/>
        <color indexed="8"/>
        <rFont val="Calibri"/>
        <family val="2"/>
      </rPr>
      <t xml:space="preserve"> carried out during the assessment period,which comply with the applicable standards or legislation.</t>
    </r>
  </si>
  <si>
    <t>Compliance of microbiological tests</t>
  </si>
  <si>
    <r>
      <t>Number of microbiological</t>
    </r>
    <r>
      <rPr>
        <i/>
        <sz val="11"/>
        <color indexed="8"/>
        <rFont val="Calibri"/>
        <family val="2"/>
      </rPr>
      <t xml:space="preserve"> of treated water</t>
    </r>
    <r>
      <rPr>
        <sz val="11"/>
        <color indexed="8"/>
        <rFont val="Calibri"/>
        <family val="2"/>
      </rPr>
      <t xml:space="preserve"> carried out during the assessment period,which comply with the applicable standards or legislation.</t>
    </r>
  </si>
  <si>
    <t>Compliance of physical-chemical tests</t>
  </si>
  <si>
    <r>
      <t xml:space="preserve">Number of </t>
    </r>
    <r>
      <rPr>
        <i/>
        <sz val="11"/>
        <color indexed="8"/>
        <rFont val="Calibri"/>
        <family val="2"/>
      </rPr>
      <t>physical-chemical of treated water</t>
    </r>
    <r>
      <rPr>
        <sz val="11"/>
        <color indexed="8"/>
        <rFont val="Calibri"/>
        <family val="2"/>
      </rPr>
      <t xml:space="preserve"> carried out during the assessment period,which comply with the applicable standards or legislation.</t>
    </r>
  </si>
  <si>
    <t>Compliance of radioactivity tests</t>
  </si>
  <si>
    <r>
      <t xml:space="preserve">Number of </t>
    </r>
    <r>
      <rPr>
        <i/>
        <sz val="11"/>
        <color indexed="8"/>
        <rFont val="Calibri"/>
        <family val="2"/>
      </rPr>
      <t>radioactivity of treated water</t>
    </r>
    <r>
      <rPr>
        <sz val="11"/>
        <color indexed="8"/>
        <rFont val="Calibri"/>
        <family val="2"/>
      </rPr>
      <t xml:space="preserve"> carried out during the assessment period,which comply with the applicable standards or legislation.</t>
    </r>
  </si>
  <si>
    <t>Households and businesses supplied</t>
  </si>
  <si>
    <t>Total number of households and business connected to the water supply system at the reference time.</t>
  </si>
  <si>
    <t>Building supplies</t>
  </si>
  <si>
    <t>Total number of buildings connected to the water supply system at the reference time.</t>
  </si>
  <si>
    <t xml:space="preserve">Households and businesses </t>
  </si>
  <si>
    <t>Total number of households and business of the area of influence of the water undertaking regarding water supply, at the reference time.</t>
  </si>
  <si>
    <t>Buildings</t>
  </si>
  <si>
    <t>Total number of buildings of the area of influence of the water undertaking regarding water supply, at the reference time.</t>
  </si>
  <si>
    <t>Resident population</t>
  </si>
  <si>
    <t>Total population who lives on a permanent basis in the area served by the water undertaking, at the reference date.</t>
  </si>
  <si>
    <t>Direct customer meters</t>
  </si>
  <si>
    <t>Total number of direct customer water meters at the reference date.</t>
  </si>
  <si>
    <t>Residential customer meters</t>
  </si>
  <si>
    <t>Total number of residential customer water meters at the reference date.</t>
  </si>
  <si>
    <t>Industrial customer meters</t>
  </si>
  <si>
    <t>Total number of industrial customer water meters at the reference date.</t>
  </si>
  <si>
    <t>Bulk customer meters</t>
  </si>
  <si>
    <t>Total number of bulk customer water meters at the reference date.</t>
  </si>
  <si>
    <t>Registered customers</t>
  </si>
  <si>
    <t>Total number of registered water supply customers at the reference date.</t>
  </si>
  <si>
    <t>Residential registered customers</t>
  </si>
  <si>
    <t>Total number of residential registered water supply customers at the reference date.</t>
  </si>
  <si>
    <t>Population supplied</t>
  </si>
  <si>
    <t>Resident population served by the water undertaking at the reference date.</t>
  </si>
  <si>
    <t>Population supplied with service pipes</t>
  </si>
  <si>
    <r>
      <t xml:space="preserve">Resident population served by the water undertaking through </t>
    </r>
    <r>
      <rPr>
        <i/>
        <sz val="11"/>
        <color indexed="8"/>
        <rFont val="Calibri"/>
        <family val="2"/>
      </rPr>
      <t>service connections</t>
    </r>
    <r>
      <rPr>
        <sz val="11"/>
        <color indexed="8"/>
        <rFont val="Calibri"/>
        <family val="2"/>
      </rPr>
      <t xml:space="preserve"> at the reference date.</t>
    </r>
  </si>
  <si>
    <t>Population served by public taps or standpipes</t>
  </si>
  <si>
    <t>Resident population served by the water undertaking by public taps or standpipes at the reference date.</t>
  </si>
  <si>
    <t>Distance from water points to households</t>
  </si>
  <si>
    <t>Op26=(A18/A3)*100</t>
  </si>
  <si>
    <t>(System input volume during the assessment period x 365 / assessment period) / (annual yield capacity of own recourses + annual imported water allowance) x 100</t>
  </si>
  <si>
    <t>((System input volume during the assessment period x 365 / assessment period)/ annual yield capacity of own recourses)) x 100</t>
  </si>
  <si>
    <t>WR3=((A3*365/H1)/A1)*100</t>
  </si>
  <si>
    <t>(Number of full time equivalent employees working in planning, design, construction, operations and maintenance of the transmission, storage and distribution system  / total mains length) x 100</t>
  </si>
  <si>
    <t>(Number of full time equivalent employees working in meter management / total number of system and customer meters) x 10000</t>
  </si>
  <si>
    <t>[(Length of transmission and distribution mains where at least valves and other fittings were inspected duting the assessment period x 365) / assessment period) / total mains legth] x 100</t>
  </si>
  <si>
    <t>Number of vehicles daily available, on a permanent basis, in average, for field works in operations and maintenance activities / total mains length x 100</t>
  </si>
  <si>
    <t>[(Number of mains valves replaced during the assessment period x 365) / assessment period)] / total number of mains valves] x 100</t>
  </si>
  <si>
    <t>Apparent losses during the assessment period / system input volume  x 100</t>
  </si>
  <si>
    <t>(Running costs of human resources management functions / running costs) x 100, during the assessment period</t>
  </si>
  <si>
    <t>(Running costs of the technical functions: planning, design, construction, operations and maintenance / running costs) x 100, during the assessment period</t>
  </si>
  <si>
    <t>WR2=((A3*365/H1)/(A1+A2))*100</t>
  </si>
  <si>
    <t>Op10=(D14*365/H1)/C13</t>
  </si>
  <si>
    <t>Op29=Op27/(18*C8/C24+0,8+0,025*C25)/(D34/10)</t>
  </si>
  <si>
    <t>Fi42=[G54/(G42-G41)]*100</t>
  </si>
  <si>
    <t xml:space="preserve">persons </t>
  </si>
  <si>
    <t>persons</t>
  </si>
  <si>
    <t>customers</t>
  </si>
  <si>
    <t>{[(Number of working accidents requiring medical care occuring with personnel during the assessment period x 365)/assessment period]/number of full time equivalent employees of the water undertaking} x 100</t>
  </si>
  <si>
    <t>Absebteeism</t>
  </si>
  <si>
    <t>[(Total number of days of absenteeism occuring during the assessment period x 365)/assessment period]/number of full time equivalent employees of the water undertaking</t>
  </si>
  <si>
    <t>Absedeeism due to working accidents or illness at work</t>
  </si>
  <si>
    <t>[(Total number of days of absenteeism due to accindets or illness at work occuring during the assessment period x 365)/assessment period]/number of full time equivalent employees of the water undertaking</t>
  </si>
  <si>
    <t>Absedeeism due to other reasons</t>
  </si>
  <si>
    <t xml:space="preserve">Operational water-points </t>
  </si>
  <si>
    <t>Total number of water-points that are not out of service at the reference date.</t>
  </si>
  <si>
    <t xml:space="preserve">Public taps and standpipes </t>
  </si>
  <si>
    <t>Total number of  public taps and standpipes,at the assessment period.</t>
  </si>
  <si>
    <t>New connections establishment time</t>
  </si>
  <si>
    <t>Sum, for all new connections established during the reference period, of the total time spent from the customer request until the availability of the water service.</t>
  </si>
  <si>
    <t>New connections established</t>
  </si>
  <si>
    <t>Total number of new connections established during the reference period.</t>
  </si>
  <si>
    <t>Customer meter installation time</t>
  </si>
  <si>
    <t>Sum, for all new customer meters installed during the assessment period, of the total time spent from the customer request until the availability of the service.</t>
  </si>
  <si>
    <t>New customer meters installed</t>
  </si>
  <si>
    <t>Total number of new water customer meters installed during the assessment period.</t>
  </si>
  <si>
    <t>Connections repair time</t>
  </si>
  <si>
    <r>
      <t>Sum, for all</t>
    </r>
    <r>
      <rPr>
        <i/>
        <sz val="11"/>
        <color indexed="8"/>
        <rFont val="Calibri"/>
        <family val="2"/>
      </rPr>
      <t xml:space="preserve"> service connections</t>
    </r>
    <r>
      <rPr>
        <sz val="11"/>
        <color indexed="8"/>
        <rFont val="Calibri"/>
        <family val="2"/>
      </rPr>
      <t xml:space="preserve"> repaired during the assessment period, of the total time spent from the time failures are reported until the service is resumed.</t>
    </r>
  </si>
  <si>
    <t>Connections repaired</t>
  </si>
  <si>
    <r>
      <rPr>
        <i/>
        <sz val="11"/>
        <color indexed="8"/>
        <rFont val="Calibri"/>
        <family val="2"/>
      </rPr>
      <t>Total number of water connections</t>
    </r>
    <r>
      <rPr>
        <sz val="11"/>
        <color indexed="8"/>
        <rFont val="Calibri"/>
        <family val="2"/>
      </rPr>
      <t xml:space="preserve"> repaired during the assessment period.</t>
    </r>
  </si>
  <si>
    <t>Service complaints</t>
  </si>
  <si>
    <t>Number of direct, telephone, and written complaints of quality of service during the assessment period.</t>
  </si>
  <si>
    <t>Number of pressure complaints during the assessment period.</t>
  </si>
  <si>
    <t>Number of continuity complaints regarding the water supply service during the assessment period.</t>
  </si>
  <si>
    <t>Number of water quality complaints during the assessment period.</t>
  </si>
  <si>
    <t>Complaints on interruptions</t>
  </si>
  <si>
    <t>Number of complaints due to water supply interruptions during the assessment period.</t>
  </si>
  <si>
    <t>Number of direct, telephone, and written billings complaints and queries regarding the water supply service, during the assessment period.</t>
  </si>
  <si>
    <t>Number of other complaints and queries regarding the water supply service, during the assessment period.</t>
  </si>
  <si>
    <t>Written responses</t>
  </si>
  <si>
    <t>Number of written responses to written queries and complaints within the target time regarding the water supply service, during the assessment period.</t>
  </si>
  <si>
    <t>Written complaints</t>
  </si>
  <si>
    <t>Number of written complaints regarding the water supply service, during the assessment period.</t>
  </si>
  <si>
    <t>Total revenues</t>
  </si>
  <si>
    <t>Total operating revenues minus capitalised costs of self-constructed assets, regarding the water supply service, during the assessment period.</t>
  </si>
  <si>
    <t>Operating revenues</t>
  </si>
  <si>
    <t>Total operating revenues during the assessment period, including sales revenues (G3), work in progress, capitalised costs of self-constructed assets (G35) and other operating revenues, regarding the water supply service.</t>
  </si>
  <si>
    <t>Operating revenues from sales during the assessment, regarding the water supply service.</t>
  </si>
  <si>
    <t>Total costs</t>
  </si>
  <si>
    <t>Total costs during the assessment period, including capital and running costs, regarding the water supply service.</t>
  </si>
  <si>
    <t>Running costs</t>
  </si>
  <si>
    <t>Total operations and maintenance net costs and internal manpower net costs (i.e. not including the capitalised costs of self costructed assets) during the assessment period, regarding the water supply service.</t>
  </si>
  <si>
    <t>Capital costs</t>
  </si>
  <si>
    <t>Total net interest and depreciation (based on book values) during the assessment period, regarding the water supply service.</t>
  </si>
  <si>
    <t>Operational costs</t>
  </si>
  <si>
    <t>Operational costs during the assessment period regarding the water supply service, including the net value (obtained by negative apportionment of related capitalised costs of self-constructed assets) of imported (raw and treated) water, energy, external services, leasing and rentals, chemicals, other consumables and materials for maintenance and repair, taxes, levies &amp; fees and ecxeptional earning &amp;losses, and other operating costs. Manpower shall not be included.</t>
  </si>
  <si>
    <t>Internal manpower costs during the assessment period regarding the water supply service, referred to the net value (obtained by negative apportionment of related capitalised costs of self-constructed assets) of the personnel which salary is paid directly by the water undertaking.</t>
  </si>
  <si>
    <t>The net value (obtained by negative apportionment of related capitalised costs of self-costructed assets) of total costs of external services (i.e. outsourcing), external manpower costs included, regarding the water supply service, during the assessment period.</t>
  </si>
  <si>
    <t>Total cost of the water imported (raw and treated) during the assessment period.</t>
  </si>
  <si>
    <t>Total costs of electrical energy (including energy of pumping and for other water supply undertaking activities such as workshops, office buildings energy consumption, laboratories, etc), withinthe period of assessment, regarding the water supply service.</t>
  </si>
  <si>
    <t>Purchased merchandises</t>
  </si>
  <si>
    <t>The net value (obtained by negative apportionment of related capitalised costs of self-costructed assets) of all materials, chemicals and other consumables not including in external services costs, regarding the water supply service, during the assessment period.</t>
  </si>
  <si>
    <t>Leasing and rentals</t>
  </si>
  <si>
    <t>The net value (obtained by negative apportionment of related capitalised costs of self-costructed assets) of total cost of leasing and rentals, regarding the water supply service, during the assessment period.</t>
  </si>
  <si>
    <t>Taxes, levies and fees</t>
  </si>
  <si>
    <t>All levies and licences strictly connected with the water supply system's operation to be paid to a govemmental or municipal authority (including direct taxes on EBT), during the assessment period.</t>
  </si>
  <si>
    <t>Exceptional earnings and losses</t>
  </si>
  <si>
    <t>Exceptional income or expenditures related to sales/writing-off of fixed assets, regarding the water supply service, during the assessment period.</t>
  </si>
  <si>
    <t>Other oparating costs</t>
  </si>
  <si>
    <t>The net value (obtained by negative apportionment of related capitalised costs of self-costructed assets) of other operating costs, not included in chemicals, other consumables and materials for maintance and repair, leasing and rentals, taxes, levies and fees and exceptional earnings &amp; losses, regarding the water supply service, during the assessment period.</t>
  </si>
  <si>
    <t>General management running costs</t>
  </si>
  <si>
    <t>Part of the running cost related to the net value (obtained by negative apportionment of related capitalised costs of self-constructed assets) of costs of directorate, central administration, strategic planning, marketing and comunications, other stakeholder relations, legal affairs, internal audits, environmental management, new biseness development and general computing support activities, regarding the water supply service, during the assessment period.</t>
  </si>
  <si>
    <t>Human resources management running costs</t>
  </si>
  <si>
    <t>Part of the running cost related to the net value (obtained by negative apportionment of related capitalised costs of self-constructed assets) of costs of personnel administration, education and training, occupational safety, health services activities and social activities, regarding the water supply service, during the assessment period.</t>
  </si>
  <si>
    <t>Financial and commercial running costs</t>
  </si>
  <si>
    <t>Part of the running cost related to the net value (obtained by negative apportionment of related capitalised costs of self-constructed assets) of costs of economic and financial planning, economic administration, economic controlling and purchasing and material management activities, regarding the water supply service, during the assessment period.</t>
  </si>
  <si>
    <t>Customer service running costs</t>
  </si>
  <si>
    <t>Part of the running cost related to the net value (obtained by negative apportionment of related capitalised costs of self-constructed assets) of costs of meter reading, accounting and control, customer relations and management activities, regarding the water supply service, during the assessment period.</t>
  </si>
  <si>
    <t>Planning, design, construction, operationa &amp; maintenance running costs</t>
  </si>
  <si>
    <t>Part of the running cost related to the net value (obtained by negative apportionment of related capitalised costs of self-constructed assets) of the water supply technical planning, design, construction, operations and maintenance (including asset repair), during the assessment period.</t>
  </si>
  <si>
    <t>Water resources and catchment management running costs</t>
  </si>
  <si>
    <t>Part of the running cost related to the net value (obtained by negative apportionment of related capitalised costs of self-constructed assets) of the water recources and catchment management, during the assessment period.</t>
  </si>
  <si>
    <t>Abstraction and treatment running costs</t>
  </si>
  <si>
    <t>Part of the running cost related to the net value (obtained by negative apportionment of related capitalised costs of self-constructed assets) of the abstraction and treatment, during the assessment period.</t>
  </si>
  <si>
    <t>Transmission, storage and distribution running costs</t>
  </si>
  <si>
    <t>Part of the running cost related to the net value (obtained by negative apportionment of related capitalised costs of self-constructed assets) of the transmission, storage and distribution, during the assessment period.</t>
  </si>
  <si>
    <t>Water quality sampling and testing running costs</t>
  </si>
  <si>
    <t>Part of the running cost related to the net value (obtained by negative apportionment of related capitalised costs of self-constructed assets) of the water quality sampling and testing, during the assessment period.</t>
  </si>
  <si>
    <t>Meter management running costs</t>
  </si>
  <si>
    <t>Part of the running cost related to the net value (obtained by negative apportionment of related capitalised costs of self-constructed assets) of the water meter management, during the assessment period.</t>
  </si>
  <si>
    <t>Support services running costs</t>
  </si>
  <si>
    <t>Part of the running cost related to the net value (obtained by negative apportionment of related capitalised costs of self-constructed assets) of the support services,regarding the water supply service, during the assessment period.</t>
  </si>
  <si>
    <t>Depreciation costs (on book values), regarding the water supply service, during the assessment period.</t>
  </si>
  <si>
    <t>Interest expenses costs</t>
  </si>
  <si>
    <t>Interest expenses costs, regarding the water supply service, during the assessment period.</t>
  </si>
  <si>
    <t>Interest income</t>
  </si>
  <si>
    <t>Total interest income, regarding  the water supply service, during the assessment period.</t>
  </si>
  <si>
    <t>Net interest</t>
  </si>
  <si>
    <t>Investment in tangible assets</t>
  </si>
  <si>
    <t>Total cost of the investments in tangible (expenditures for plant and equipment), including capitalised cost of self-costructed tangible assets (the part of the G35 related to tangible assets), regarding the water supply service, during the assessment period.</t>
  </si>
  <si>
    <t>Total cost of the investments in tangible assets that constitute a new development for the service (new assets and reinforcement of existing assets), including capitalised cost of self-costructed tangible assets (part of the G35 related to tangible assets newly constructed or reinforced), regarding the water supply service, during the assessment period.</t>
  </si>
  <si>
    <t>Total cost of the investments related to the replacement and renovation of existing water supply assets ("like for like", i.e., maintaining the approximately the same functionality of existing infrastructure), including capitalised cost of self-construction (part of G35 related to the replacement or renovaation of tangible assets), during the assessment period.</t>
  </si>
  <si>
    <t>Capitalised cost of self-constructed assets</t>
  </si>
  <si>
    <t>Total capitalised cost of self-constructed assets during the assessment period, regarding the water supply service.</t>
  </si>
  <si>
    <t>Water sales revenue for direct consumption</t>
  </si>
  <si>
    <t>Water sales revenue for direct water consumption during the assessment period.</t>
  </si>
  <si>
    <t>Water sales revenue fro exported water</t>
  </si>
  <si>
    <t>Water sales revenue for exported water.</t>
  </si>
  <si>
    <t>Accounts receivable</t>
  </si>
  <si>
    <t>Accounts receivable from drinking water, at the reference date.</t>
  </si>
  <si>
    <t>Investments subject to depreciation</t>
  </si>
  <si>
    <t>Investments for assets subject to depreciation according to the accounting principles generally accepted, regarding the water supply service, during the assessment period.</t>
  </si>
  <si>
    <t>Investments financed by the cash flow</t>
  </si>
  <si>
    <t>Investments financed by the cash flow (assessed as the sum of net income, depreciation and working capital variation), regarding the water supply service, during the assessment period.</t>
  </si>
  <si>
    <t>Depreciated historical value of tangible assets</t>
  </si>
  <si>
    <t>Sum, for all the tangible assets, of the depreciation value applied, since the date of purchase,  regarding the water supply service.</t>
  </si>
  <si>
    <t>Historical value of tangible assets</t>
  </si>
  <si>
    <t>Refers to the gross book value of total expenditures at the reference date in infrastructure and non-infrastructure tangible assets, regarding the water supply service.</t>
  </si>
  <si>
    <t>Annual debt from customers</t>
  </si>
  <si>
    <t>Annual debt from customers, regarding the water supply service.</t>
  </si>
  <si>
    <t>Annual amount billed per year</t>
  </si>
  <si>
    <t>Annual amount billed during the year, regarding the water supply service.</t>
  </si>
  <si>
    <t>Cash flow</t>
  </si>
  <si>
    <t xml:space="preserve"> Total available is the sum of net income, depreciaton and the net value of decrease or increase in working capital, regarding the water supply servicem during the assessment period.</t>
  </si>
  <si>
    <t>Financial debt service</t>
  </si>
  <si>
    <t>The financial debt service contains the expenditures for interest (G29), the cost of loans, and the principal (=capital) repayment debt instruments, regarding the water supply service, during the assessment period.</t>
  </si>
  <si>
    <t>Total debt</t>
  </si>
  <si>
    <t>Sum of long term liabilities (bonds and long term financial debts) and current liabilities, at the end of the fiscal year, regarding the water supply service.</t>
  </si>
  <si>
    <t>Shareholders' equity</t>
  </si>
  <si>
    <t>Surplus of the asset over the liabilities, at the end of the fiscal year, regarding the water supply service</t>
  </si>
  <si>
    <t>Current assets</t>
  </si>
  <si>
    <t>Current assets include cash at bank and in hand, accounts receivable from drinking water, other accounts receivable, inventories and prepaid expenses, at the reference date, regarding the water supply service.</t>
  </si>
  <si>
    <t>Total assets</t>
  </si>
  <si>
    <t xml:space="preserve">Sum of the intangible assets (including goodwill and net value of licences and rights), tangible assets (including net value of water undertaking plants and net value of other assets), financial assets (including net net value of financial investments) and current assets (G49), regarding the water supply service, at the end of the fiscal year. </t>
  </si>
  <si>
    <t>Inventories</t>
  </si>
  <si>
    <t>version:</t>
  </si>
  <si>
    <t>2.2</t>
  </si>
  <si>
    <t>WB</t>
  </si>
  <si>
    <t>WB-1stMOD'</t>
  </si>
  <si>
    <t>WB-2ndMOD'</t>
  </si>
  <si>
    <t>WATER UTILITY:</t>
  </si>
  <si>
    <t>DEVELOPED BY:</t>
  </si>
  <si>
    <t>Dr. V. Kanakoudis &amp; Dr. S. Tsitsifli</t>
  </si>
  <si>
    <t>Laboratory of Hydromechanics &amp; Environmental Engineering
Civil Engineering Department, University of Thessaly</t>
  </si>
  <si>
    <t>Relations</t>
  </si>
  <si>
    <t>Variables</t>
  </si>
  <si>
    <r>
      <rPr>
        <b/>
        <u val="single"/>
        <sz val="22"/>
        <rFont val="Arial"/>
        <family val="2"/>
      </rPr>
      <t>WB/PI Calc-UTH</t>
    </r>
    <r>
      <rPr>
        <b/>
        <u val="single"/>
        <vertAlign val="superscript"/>
        <sz val="22"/>
        <rFont val="Arial"/>
        <family val="2"/>
      </rPr>
      <t>®</t>
    </r>
    <r>
      <rPr>
        <b/>
        <sz val="22"/>
        <rFont val="Arial"/>
        <family val="2"/>
      </rPr>
      <t xml:space="preserve">
WATER AUDIT SOFTWARE
</t>
    </r>
    <r>
      <rPr>
        <b/>
        <sz val="18"/>
        <rFont val="Arial"/>
        <family val="2"/>
      </rPr>
      <t xml:space="preserve">IWA WB ASSESSMENT &amp; PERFORMANCE INDICATORS </t>
    </r>
  </si>
  <si>
    <t>PIs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</si>
</sst>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s>
  <fonts count="61">
    <font>
      <sz val="11"/>
      <color indexed="8"/>
      <name val="Calibri"/>
      <family val="2"/>
    </font>
    <font>
      <b/>
      <sz val="11"/>
      <color indexed="8"/>
      <name val="Calibri"/>
      <family val="2"/>
    </font>
    <font>
      <b/>
      <sz val="11"/>
      <name val="Calibri"/>
      <family val="2"/>
    </font>
    <font>
      <sz val="11"/>
      <name val="Calibri"/>
      <family val="2"/>
    </font>
    <font>
      <sz val="8"/>
      <name val="Calibri"/>
      <family val="2"/>
    </font>
    <font>
      <sz val="11"/>
      <name val="Arial"/>
      <family val="2"/>
    </font>
    <font>
      <b/>
      <sz val="11"/>
      <name val="Arial"/>
      <family val="2"/>
    </font>
    <font>
      <b/>
      <sz val="12"/>
      <name val="Calibri"/>
      <family val="2"/>
    </font>
    <font>
      <b/>
      <sz val="36"/>
      <name val="Calibri"/>
      <family val="2"/>
    </font>
    <font>
      <b/>
      <sz val="16"/>
      <name val="Arial"/>
      <family val="2"/>
    </font>
    <font>
      <u val="single"/>
      <sz val="11"/>
      <color indexed="20"/>
      <name val="Calibri"/>
      <family val="2"/>
    </font>
    <font>
      <u val="single"/>
      <sz val="11"/>
      <color indexed="12"/>
      <name val="Calibri"/>
      <family val="2"/>
    </font>
    <font>
      <b/>
      <sz val="20"/>
      <color indexed="8"/>
      <name val="Calibri"/>
      <family val="2"/>
    </font>
    <font>
      <b/>
      <sz val="36"/>
      <color indexed="8"/>
      <name val="Calibri"/>
      <family val="2"/>
    </font>
    <font>
      <b/>
      <u val="single"/>
      <sz val="11"/>
      <color indexed="12"/>
      <name val="Calibri"/>
      <family val="2"/>
    </font>
    <font>
      <i/>
      <sz val="11"/>
      <name val="Calibri"/>
      <family val="2"/>
    </font>
    <font>
      <i/>
      <sz val="11"/>
      <color indexed="8"/>
      <name val="Calibri"/>
      <family val="2"/>
    </font>
    <font>
      <sz val="8"/>
      <name val="Tahoma"/>
      <family val="2"/>
    </font>
    <font>
      <b/>
      <sz val="8"/>
      <name val="Tahoma"/>
      <family val="2"/>
    </font>
    <font>
      <sz val="18"/>
      <name val="Arial"/>
      <family val="2"/>
    </font>
    <font>
      <b/>
      <sz val="22"/>
      <name val="Arial"/>
      <family val="2"/>
    </font>
    <font>
      <b/>
      <u val="single"/>
      <sz val="22"/>
      <name val="Arial"/>
      <family val="2"/>
    </font>
    <font>
      <b/>
      <u val="single"/>
      <vertAlign val="superscript"/>
      <sz val="22"/>
      <name val="Arial"/>
      <family val="2"/>
    </font>
    <font>
      <b/>
      <sz val="18"/>
      <name val="Arial"/>
      <family val="2"/>
    </font>
    <font>
      <b/>
      <sz val="20"/>
      <name val="Arial"/>
      <family val="2"/>
    </font>
    <font>
      <b/>
      <u val="single"/>
      <sz val="18"/>
      <color indexed="30"/>
      <name val="Calibri"/>
      <family val="2"/>
    </font>
    <font>
      <b/>
      <u val="single"/>
      <sz val="14"/>
      <name val="Arial"/>
      <family val="2"/>
    </font>
    <font>
      <b/>
      <sz val="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13"/>
        <bgColor indexed="64"/>
      </patternFill>
    </fill>
    <fill>
      <patternFill patternType="solid">
        <fgColor indexed="17"/>
        <bgColor indexed="64"/>
      </patternFill>
    </fill>
    <fill>
      <patternFill patternType="solid">
        <fgColor indexed="51"/>
        <bgColor indexed="64"/>
      </patternFill>
    </fill>
    <fill>
      <patternFill patternType="solid">
        <fgColor indexed="12"/>
        <bgColor indexed="64"/>
      </patternFill>
    </fill>
    <fill>
      <patternFill patternType="solid">
        <fgColor indexed="10"/>
        <bgColor indexed="64"/>
      </patternFill>
    </fill>
    <fill>
      <patternFill patternType="solid">
        <fgColor indexed="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ck"/>
      <top style="thin"/>
      <bottom style="thin"/>
    </border>
    <border>
      <left style="medium"/>
      <right style="thick"/>
      <top style="thin"/>
      <bottom style="thin"/>
    </border>
    <border>
      <left style="thin"/>
      <right style="thick"/>
      <top style="thick"/>
      <bottom style="thin"/>
    </border>
    <border>
      <left style="medium"/>
      <right style="thick"/>
      <top style="thin"/>
      <bottom>
        <color indexed="63"/>
      </bottom>
    </border>
    <border>
      <left style="medium"/>
      <right style="thick"/>
      <top>
        <color indexed="63"/>
      </top>
      <bottom>
        <color indexed="63"/>
      </bottom>
    </border>
    <border>
      <left style="medium"/>
      <right style="thick"/>
      <top style="thin"/>
      <bottom style="thick"/>
    </border>
    <border>
      <left style="thick"/>
      <right style="thick"/>
      <top style="thick"/>
      <bottom style="thick"/>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ck"/>
      <top style="thick"/>
      <bottom style="thick"/>
    </border>
    <border>
      <left>
        <color indexed="63"/>
      </left>
      <right>
        <color indexed="63"/>
      </right>
      <top style="thick"/>
      <bottom style="thick"/>
    </border>
    <border>
      <left>
        <color indexed="63"/>
      </left>
      <right style="thin"/>
      <top style="thin"/>
      <bottom style="thin"/>
    </border>
    <border>
      <left style="thin"/>
      <right style="thin"/>
      <top style="thick"/>
      <bottom style="thick"/>
    </border>
    <border>
      <left style="thin"/>
      <right style="thin"/>
      <top style="medium"/>
      <bottom style="thick"/>
    </border>
    <border>
      <left style="thin"/>
      <right style="medium"/>
      <top style="medium"/>
      <bottom style="thick"/>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style="thick"/>
      <right style="thick"/>
      <top style="thin"/>
      <bottom style="thin"/>
    </border>
    <border>
      <left style="thick"/>
      <right style="thick"/>
      <top>
        <color indexed="63"/>
      </top>
      <bottom style="thin"/>
    </border>
    <border>
      <left style="thick"/>
      <right style="thick"/>
      <top style="thin"/>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20" borderId="2" applyNumberFormat="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1"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59" fillId="27" borderId="1" applyNumberFormat="0" applyAlignment="0" applyProtection="0"/>
  </cellStyleXfs>
  <cellXfs count="306">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0" xfId="0" applyFill="1" applyBorder="1" applyAlignment="1">
      <alignment/>
    </xf>
    <xf numFmtId="0" fontId="3" fillId="0" borderId="10" xfId="0" applyFont="1" applyFill="1" applyBorder="1" applyAlignment="1">
      <alignment horizontal="center"/>
    </xf>
    <xf numFmtId="0" fontId="2" fillId="0" borderId="10" xfId="0" applyFont="1" applyFill="1" applyBorder="1" applyAlignment="1">
      <alignment/>
    </xf>
    <xf numFmtId="0" fontId="3" fillId="0" borderId="11" xfId="0" applyFont="1" applyFill="1" applyBorder="1" applyAlignment="1">
      <alignment horizontal="center" vertical="center"/>
    </xf>
    <xf numFmtId="0" fontId="0" fillId="0" borderId="11" xfId="0" applyBorder="1" applyAlignment="1">
      <alignment/>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Alignment="1">
      <alignment/>
    </xf>
    <xf numFmtId="0" fontId="0" fillId="0" borderId="0" xfId="0" applyFill="1" applyAlignment="1">
      <alignment/>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3" fillId="0" borderId="10"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1" fillId="0" borderId="18"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xf>
    <xf numFmtId="0" fontId="2" fillId="0" borderId="18" xfId="0" applyFont="1" applyBorder="1" applyAlignment="1">
      <alignment horizontal="center"/>
    </xf>
    <xf numFmtId="0" fontId="5"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6" fillId="32" borderId="19" xfId="0" applyFont="1" applyFill="1" applyBorder="1" applyAlignment="1">
      <alignment horizontal="center"/>
    </xf>
    <xf numFmtId="0" fontId="6" fillId="32" borderId="20" xfId="0" applyFont="1" applyFill="1" applyBorder="1" applyAlignment="1">
      <alignment horizontal="center"/>
    </xf>
    <xf numFmtId="3" fontId="6" fillId="0" borderId="0" xfId="0" applyNumberFormat="1" applyFont="1" applyFill="1" applyBorder="1" applyAlignment="1">
      <alignment horizontal="center"/>
    </xf>
    <xf numFmtId="3" fontId="6" fillId="32" borderId="21" xfId="0" applyNumberFormat="1" applyFont="1" applyFill="1" applyBorder="1" applyAlignment="1">
      <alignment horizontal="center"/>
    </xf>
    <xf numFmtId="3" fontId="6" fillId="32" borderId="20" xfId="0" applyNumberFormat="1" applyFont="1" applyFill="1" applyBorder="1" applyAlignment="1">
      <alignment horizontal="center"/>
    </xf>
    <xf numFmtId="3" fontId="6" fillId="32" borderId="22" xfId="0" applyNumberFormat="1" applyFont="1" applyFill="1" applyBorder="1" applyAlignment="1">
      <alignment horizontal="center"/>
    </xf>
    <xf numFmtId="3" fontId="6" fillId="32" borderId="11" xfId="0" applyNumberFormat="1" applyFont="1" applyFill="1" applyBorder="1" applyAlignment="1">
      <alignment horizontal="center"/>
    </xf>
    <xf numFmtId="0" fontId="6" fillId="3" borderId="20" xfId="0" applyFont="1" applyFill="1" applyBorder="1" applyAlignment="1">
      <alignment horizontal="center"/>
    </xf>
    <xf numFmtId="3" fontId="6" fillId="3" borderId="20" xfId="0" applyNumberFormat="1" applyFont="1" applyFill="1" applyBorder="1" applyAlignment="1">
      <alignment horizontal="center"/>
    </xf>
    <xf numFmtId="3" fontId="6" fillId="3" borderId="11" xfId="0" applyNumberFormat="1" applyFont="1" applyFill="1" applyBorder="1" applyAlignment="1">
      <alignment horizontal="center"/>
    </xf>
    <xf numFmtId="0" fontId="6" fillId="32" borderId="21" xfId="0" applyFont="1" applyFill="1" applyBorder="1" applyAlignment="1">
      <alignment horizontal="center"/>
    </xf>
    <xf numFmtId="0" fontId="6" fillId="3" borderId="11" xfId="0" applyFont="1" applyFill="1" applyBorder="1" applyAlignment="1">
      <alignment horizontal="center"/>
    </xf>
    <xf numFmtId="0" fontId="6" fillId="3" borderId="23" xfId="0" applyFont="1" applyFill="1" applyBorder="1" applyAlignment="1">
      <alignment horizontal="center"/>
    </xf>
    <xf numFmtId="3" fontId="6" fillId="3" borderId="22" xfId="0" applyNumberFormat="1" applyFont="1" applyFill="1" applyBorder="1" applyAlignment="1">
      <alignment horizontal="center"/>
    </xf>
    <xf numFmtId="0" fontId="6" fillId="0" borderId="0" xfId="0" applyFont="1" applyFill="1" applyBorder="1" applyAlignment="1">
      <alignment/>
    </xf>
    <xf numFmtId="0" fontId="6" fillId="32" borderId="11" xfId="0" applyFont="1" applyFill="1" applyBorder="1" applyAlignment="1">
      <alignment horizontal="center"/>
    </xf>
    <xf numFmtId="3" fontId="6" fillId="32" borderId="0" xfId="0" applyNumberFormat="1" applyFont="1" applyFill="1" applyBorder="1" applyAlignment="1">
      <alignment horizontal="center" wrapText="1"/>
    </xf>
    <xf numFmtId="3" fontId="6" fillId="3" borderId="11" xfId="0" applyNumberFormat="1" applyFont="1" applyFill="1" applyBorder="1" applyAlignment="1">
      <alignment horizontal="center" wrapText="1"/>
    </xf>
    <xf numFmtId="0" fontId="6" fillId="3" borderId="24"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7" fillId="0" borderId="0" xfId="0" applyFont="1" applyFill="1" applyBorder="1" applyAlignment="1">
      <alignment horizontal="center"/>
    </xf>
    <xf numFmtId="3" fontId="6" fillId="32"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0" xfId="0" applyFont="1" applyFill="1" applyBorder="1" applyAlignment="1">
      <alignment wrapText="1"/>
    </xf>
    <xf numFmtId="0" fontId="0" fillId="0" borderId="0" xfId="0" applyFill="1" applyBorder="1" applyAlignment="1">
      <alignment/>
    </xf>
    <xf numFmtId="3" fontId="2" fillId="0" borderId="0" xfId="0" applyNumberFormat="1"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horizontal="center"/>
    </xf>
    <xf numFmtId="0" fontId="6" fillId="32" borderId="0" xfId="0" applyFont="1" applyFill="1" applyBorder="1" applyAlignment="1">
      <alignment horizontal="center"/>
    </xf>
    <xf numFmtId="0" fontId="6" fillId="32" borderId="25" xfId="0" applyFont="1" applyFill="1" applyBorder="1" applyAlignment="1">
      <alignment horizontal="center" wrapText="1"/>
    </xf>
    <xf numFmtId="3"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0" fillId="0" borderId="0" xfId="0" applyFill="1" applyBorder="1" applyAlignment="1">
      <alignment wrapText="1"/>
    </xf>
    <xf numFmtId="0" fontId="6" fillId="0" borderId="0" xfId="0" applyFont="1" applyFill="1" applyBorder="1" applyAlignment="1">
      <alignment wrapText="1"/>
    </xf>
    <xf numFmtId="3" fontId="6" fillId="32" borderId="24" xfId="0" applyNumberFormat="1" applyFont="1" applyFill="1" applyBorder="1" applyAlignment="1">
      <alignment horizontal="center"/>
    </xf>
    <xf numFmtId="3" fontId="11" fillId="32" borderId="19" xfId="60" applyNumberFormat="1" applyFill="1" applyBorder="1" applyAlignment="1" applyProtection="1">
      <alignment horizontal="center"/>
      <protection/>
    </xf>
    <xf numFmtId="3" fontId="11" fillId="3" borderId="22" xfId="60" applyNumberFormat="1" applyFill="1" applyBorder="1" applyAlignment="1" applyProtection="1">
      <alignment horizontal="center"/>
      <protection/>
    </xf>
    <xf numFmtId="3" fontId="11" fillId="3" borderId="20" xfId="60" applyNumberFormat="1" applyFill="1" applyBorder="1" applyAlignment="1" applyProtection="1">
      <alignment horizontal="center"/>
      <protection/>
    </xf>
    <xf numFmtId="3" fontId="11" fillId="32" borderId="22" xfId="60" applyNumberFormat="1" applyFill="1" applyBorder="1" applyAlignment="1" applyProtection="1">
      <alignment horizontal="center"/>
      <protection/>
    </xf>
    <xf numFmtId="0" fontId="11" fillId="32" borderId="19" xfId="60" applyFill="1" applyBorder="1" applyAlignment="1" applyProtection="1">
      <alignment horizontal="center"/>
      <protection/>
    </xf>
    <xf numFmtId="0" fontId="11" fillId="32" borderId="20" xfId="60" applyFill="1" applyBorder="1" applyAlignment="1" applyProtection="1">
      <alignment horizontal="center"/>
      <protection/>
    </xf>
    <xf numFmtId="0" fontId="11" fillId="3" borderId="20" xfId="60" applyFill="1" applyBorder="1" applyAlignment="1" applyProtection="1">
      <alignment horizontal="center"/>
      <protection/>
    </xf>
    <xf numFmtId="0" fontId="11" fillId="32" borderId="20" xfId="60" applyFill="1" applyBorder="1" applyAlignment="1" applyProtection="1">
      <alignment horizontal="center" vertical="center"/>
      <protection/>
    </xf>
    <xf numFmtId="3" fontId="11" fillId="32" borderId="20" xfId="60" applyNumberFormat="1" applyFill="1" applyBorder="1" applyAlignment="1" applyProtection="1">
      <alignment horizontal="center" vertical="center"/>
      <protection/>
    </xf>
    <xf numFmtId="3" fontId="11" fillId="3" borderId="20" xfId="60" applyNumberFormat="1" applyFill="1" applyBorder="1" applyAlignment="1" applyProtection="1">
      <alignment horizontal="center" vertical="center"/>
      <protection/>
    </xf>
    <xf numFmtId="3" fontId="11" fillId="3" borderId="20" xfId="60" applyNumberFormat="1" applyFill="1" applyBorder="1" applyAlignment="1" applyProtection="1">
      <alignment horizontal="center" wrapText="1"/>
      <protection/>
    </xf>
    <xf numFmtId="3" fontId="11" fillId="32" borderId="19" xfId="60" applyNumberFormat="1" applyFill="1" applyBorder="1" applyAlignment="1" applyProtection="1">
      <alignment horizontal="center" wrapText="1"/>
      <protection/>
    </xf>
    <xf numFmtId="3" fontId="11" fillId="32" borderId="0" xfId="60" applyNumberFormat="1" applyFill="1" applyBorder="1" applyAlignment="1" applyProtection="1">
      <alignment horizontal="center" wrapText="1"/>
      <protection/>
    </xf>
    <xf numFmtId="0" fontId="11" fillId="3" borderId="11" xfId="60" applyFill="1" applyBorder="1" applyAlignment="1" applyProtection="1">
      <alignment horizontal="center"/>
      <protection/>
    </xf>
    <xf numFmtId="3" fontId="11" fillId="32" borderId="19" xfId="60" applyNumberFormat="1" applyFill="1" applyBorder="1" applyAlignment="1" applyProtection="1">
      <alignment horizontal="center" vertical="center"/>
      <protection/>
    </xf>
    <xf numFmtId="3" fontId="11" fillId="32" borderId="20" xfId="60" applyNumberFormat="1" applyFill="1" applyBorder="1" applyAlignment="1" applyProtection="1">
      <alignment horizontal="center"/>
      <protection/>
    </xf>
    <xf numFmtId="0" fontId="11" fillId="32" borderId="11" xfId="60" applyFill="1" applyBorder="1" applyAlignment="1" applyProtection="1">
      <alignment horizontal="center"/>
      <protection/>
    </xf>
    <xf numFmtId="0" fontId="3" fillId="0" borderId="10" xfId="0" applyFont="1" applyFill="1" applyBorder="1" applyAlignment="1">
      <alignment/>
    </xf>
    <xf numFmtId="0" fontId="11" fillId="32" borderId="22" xfId="60" applyFill="1" applyBorder="1" applyAlignment="1" applyProtection="1">
      <alignment horizontal="center" vertical="center"/>
      <protection/>
    </xf>
    <xf numFmtId="0" fontId="6" fillId="3" borderId="20" xfId="0" applyFont="1" applyFill="1" applyBorder="1" applyAlignment="1">
      <alignment horizontal="center" vertical="center"/>
    </xf>
    <xf numFmtId="0" fontId="11" fillId="3" borderId="20" xfId="60" applyFill="1" applyBorder="1" applyAlignment="1" applyProtection="1">
      <alignment horizontal="center" vertical="center"/>
      <protection/>
    </xf>
    <xf numFmtId="0" fontId="11" fillId="32" borderId="11" xfId="60" applyFill="1" applyBorder="1" applyAlignment="1" applyProtection="1">
      <alignment horizontal="center" vertical="center"/>
      <protection/>
    </xf>
    <xf numFmtId="0" fontId="6" fillId="3" borderId="20" xfId="0" applyFont="1" applyFill="1" applyBorder="1" applyAlignment="1">
      <alignment wrapText="1"/>
    </xf>
    <xf numFmtId="0" fontId="14" fillId="0" borderId="0" xfId="60" applyFont="1" applyAlignment="1" applyProtection="1">
      <alignment horizontal="center"/>
      <protection/>
    </xf>
    <xf numFmtId="0" fontId="6" fillId="3" borderId="24" xfId="0" applyFont="1" applyFill="1" applyBorder="1" applyAlignment="1">
      <alignment wrapText="1"/>
    </xf>
    <xf numFmtId="0" fontId="0" fillId="0" borderId="0" xfId="0" applyFill="1" applyBorder="1" applyAlignment="1">
      <alignment/>
    </xf>
    <xf numFmtId="3" fontId="11" fillId="0" borderId="0" xfId="60" applyNumberFormat="1" applyFont="1" applyFill="1" applyBorder="1" applyAlignment="1" applyProtection="1">
      <alignment horizontal="center"/>
      <protection/>
    </xf>
    <xf numFmtId="0" fontId="11" fillId="0" borderId="0" xfId="60" applyFont="1" applyFill="1" applyBorder="1" applyAlignment="1" applyProtection="1">
      <alignment horizontal="center"/>
      <protection/>
    </xf>
    <xf numFmtId="0" fontId="11" fillId="0" borderId="0" xfId="60" applyFont="1" applyFill="1" applyBorder="1" applyAlignment="1" applyProtection="1">
      <alignment vertical="center"/>
      <protection/>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horizontal="left" vertical="center"/>
    </xf>
    <xf numFmtId="0" fontId="3" fillId="0" borderId="28" xfId="0" applyFont="1" applyFill="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2"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3" fillId="0" borderId="0" xfId="0" applyFont="1" applyFill="1" applyAlignment="1">
      <alignment/>
    </xf>
    <xf numFmtId="3" fontId="11" fillId="3" borderId="19" xfId="60" applyNumberFormat="1" applyFill="1" applyBorder="1" applyAlignment="1" applyProtection="1">
      <alignment horizontal="center"/>
      <protection/>
    </xf>
    <xf numFmtId="3" fontId="11" fillId="3" borderId="11" xfId="60" applyNumberFormat="1" applyFill="1" applyBorder="1" applyAlignment="1" applyProtection="1">
      <alignment horizontal="center" wrapText="1"/>
      <protection/>
    </xf>
    <xf numFmtId="0" fontId="14" fillId="33" borderId="0" xfId="60" applyFont="1" applyFill="1" applyAlignment="1" applyProtection="1">
      <alignment horizontal="center"/>
      <protection/>
    </xf>
    <xf numFmtId="0" fontId="1" fillId="0" borderId="0" xfId="0" applyFont="1" applyAlignment="1">
      <alignment horizontal="center"/>
    </xf>
    <xf numFmtId="0" fontId="0" fillId="0" borderId="0" xfId="0" applyAlignment="1">
      <alignment/>
    </xf>
    <xf numFmtId="0" fontId="1" fillId="34" borderId="10" xfId="0" applyFont="1" applyFill="1" applyBorder="1" applyAlignment="1">
      <alignment horizontal="center" wrapText="1"/>
    </xf>
    <xf numFmtId="0" fontId="1" fillId="34" borderId="24" xfId="0" applyFont="1" applyFill="1" applyBorder="1" applyAlignment="1">
      <alignment horizontal="center"/>
    </xf>
    <xf numFmtId="0" fontId="1" fillId="34" borderId="10" xfId="0" applyFont="1" applyFill="1" applyBorder="1" applyAlignment="1">
      <alignment horizontal="center" wrapText="1"/>
    </xf>
    <xf numFmtId="0" fontId="1" fillId="35" borderId="10" xfId="0" applyFont="1" applyFill="1" applyBorder="1" applyAlignment="1">
      <alignment horizontal="center"/>
    </xf>
    <xf numFmtId="0" fontId="14" fillId="34" borderId="10" xfId="60" applyFont="1" applyFill="1" applyBorder="1" applyAlignment="1" applyProtection="1">
      <alignment horizontal="center"/>
      <protection/>
    </xf>
    <xf numFmtId="0" fontId="14" fillId="34" borderId="33" xfId="60" applyFont="1" applyFill="1" applyBorder="1" applyAlignment="1" applyProtection="1">
      <alignment horizontal="center"/>
      <protection/>
    </xf>
    <xf numFmtId="0" fontId="12" fillId="0" borderId="34" xfId="0" applyFont="1" applyBorder="1" applyAlignment="1">
      <alignment horizontal="center"/>
    </xf>
    <xf numFmtId="0" fontId="1" fillId="35" borderId="10" xfId="0" applyFont="1" applyFill="1" applyBorder="1" applyAlignment="1">
      <alignment horizontal="center"/>
    </xf>
    <xf numFmtId="0" fontId="1" fillId="34" borderId="10" xfId="0" applyFont="1" applyFill="1" applyBorder="1" applyAlignment="1">
      <alignment horizontal="center"/>
    </xf>
    <xf numFmtId="0" fontId="12" fillId="0" borderId="10"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12" fillId="33" borderId="11" xfId="0" applyFont="1" applyFill="1" applyBorder="1" applyAlignment="1">
      <alignment horizontal="center"/>
    </xf>
    <xf numFmtId="0" fontId="12" fillId="36" borderId="10" xfId="0"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12" fillId="32" borderId="10" xfId="0" applyFont="1" applyFill="1" applyBorder="1" applyAlignment="1">
      <alignment horizontal="center"/>
    </xf>
    <xf numFmtId="0" fontId="14" fillId="34" borderId="24" xfId="60" applyFont="1" applyFill="1" applyBorder="1" applyAlignment="1" applyProtection="1">
      <alignment horizontal="center"/>
      <protection/>
    </xf>
    <xf numFmtId="0" fontId="12" fillId="37" borderId="35" xfId="0" applyFont="1" applyFill="1" applyBorder="1" applyAlignment="1">
      <alignment horizontal="center"/>
    </xf>
    <xf numFmtId="0" fontId="12" fillId="37" borderId="34" xfId="0" applyFont="1" applyFill="1" applyBorder="1" applyAlignment="1">
      <alignment horizontal="center"/>
    </xf>
    <xf numFmtId="0" fontId="12" fillId="0" borderId="28" xfId="0" applyFont="1" applyBorder="1" applyAlignment="1">
      <alignment horizontal="center"/>
    </xf>
    <xf numFmtId="0" fontId="12" fillId="38" borderId="10" xfId="0" applyFont="1" applyFill="1" applyBorder="1" applyAlignment="1">
      <alignment horizontal="center"/>
    </xf>
    <xf numFmtId="0" fontId="12" fillId="39" borderId="10" xfId="0" applyFont="1" applyFill="1" applyBorder="1" applyAlignment="1">
      <alignment horizontal="center"/>
    </xf>
    <xf numFmtId="0" fontId="12" fillId="40" borderId="10" xfId="0" applyFont="1" applyFill="1" applyBorder="1" applyAlignment="1">
      <alignment horizontal="center"/>
    </xf>
    <xf numFmtId="3" fontId="6" fillId="3" borderId="32" xfId="0" applyNumberFormat="1" applyFont="1" applyFill="1" applyBorder="1" applyAlignment="1">
      <alignment horizontal="center"/>
    </xf>
    <xf numFmtId="3" fontId="6" fillId="3" borderId="24" xfId="0" applyNumberFormat="1" applyFont="1" applyFill="1" applyBorder="1" applyAlignment="1">
      <alignment horizontal="center" wrapText="1"/>
    </xf>
    <xf numFmtId="3" fontId="6" fillId="3" borderId="23" xfId="0" applyNumberFormat="1" applyFont="1" applyFill="1" applyBorder="1" applyAlignment="1">
      <alignment horizontal="center"/>
    </xf>
    <xf numFmtId="3" fontId="6" fillId="32" borderId="25" xfId="0" applyNumberFormat="1" applyFont="1" applyFill="1" applyBorder="1" applyAlignment="1">
      <alignment horizontal="center" wrapText="1"/>
    </xf>
    <xf numFmtId="3" fontId="11" fillId="3" borderId="20" xfId="60" applyNumberFormat="1" applyFill="1" applyBorder="1" applyAlignment="1" applyProtection="1">
      <alignment horizontal="center" vertical="top"/>
      <protection/>
    </xf>
    <xf numFmtId="3" fontId="11" fillId="3" borderId="0" xfId="60" applyNumberFormat="1" applyFill="1" applyBorder="1" applyAlignment="1" applyProtection="1">
      <alignment horizontal="center"/>
      <protection/>
    </xf>
    <xf numFmtId="3" fontId="1" fillId="0" borderId="18" xfId="0" applyNumberFormat="1" applyFont="1" applyBorder="1" applyAlignment="1">
      <alignment horizontal="center"/>
    </xf>
    <xf numFmtId="3" fontId="0" fillId="0" borderId="0" xfId="0" applyNumberFormat="1" applyAlignment="1">
      <alignment horizontal="center"/>
    </xf>
    <xf numFmtId="4" fontId="0" fillId="0" borderId="10" xfId="0" applyNumberFormat="1" applyBorder="1" applyAlignment="1">
      <alignment horizontal="center" vertical="center"/>
    </xf>
    <xf numFmtId="4" fontId="0" fillId="0" borderId="11" xfId="0" applyNumberFormat="1" applyBorder="1" applyAlignment="1">
      <alignment horizontal="center" vertical="center"/>
    </xf>
    <xf numFmtId="4" fontId="0" fillId="0" borderId="10" xfId="0" applyNumberFormat="1" applyBorder="1" applyAlignment="1">
      <alignment horizontal="center"/>
    </xf>
    <xf numFmtId="4" fontId="3" fillId="0" borderId="10" xfId="0" applyNumberFormat="1" applyFont="1" applyFill="1" applyBorder="1" applyAlignment="1">
      <alignment horizontal="center" vertical="center"/>
    </xf>
    <xf numFmtId="4" fontId="0" fillId="0" borderId="10" xfId="0" applyNumberFormat="1" applyFill="1" applyBorder="1" applyAlignment="1">
      <alignment horizontal="center"/>
    </xf>
    <xf numFmtId="174" fontId="0" fillId="0" borderId="10" xfId="0" applyNumberFormat="1" applyBorder="1" applyAlignment="1">
      <alignment horizontal="center"/>
    </xf>
    <xf numFmtId="0" fontId="0" fillId="0" borderId="10" xfId="0" applyFill="1" applyBorder="1" applyAlignment="1">
      <alignment horizontal="center"/>
    </xf>
    <xf numFmtId="0" fontId="3" fillId="0" borderId="36" xfId="0" applyFont="1" applyFill="1" applyBorder="1" applyAlignment="1">
      <alignment/>
    </xf>
    <xf numFmtId="0" fontId="3" fillId="0" borderId="37" xfId="0" applyFont="1" applyFill="1" applyBorder="1" applyAlignment="1">
      <alignment/>
    </xf>
    <xf numFmtId="0" fontId="3" fillId="0" borderId="11" xfId="0" applyFont="1" applyFill="1" applyBorder="1" applyAlignment="1">
      <alignment vertical="center" wrapText="1"/>
    </xf>
    <xf numFmtId="0" fontId="3" fillId="0" borderId="11" xfId="0" applyFont="1" applyFill="1" applyBorder="1" applyAlignment="1">
      <alignment horizontal="left" vertical="center"/>
    </xf>
    <xf numFmtId="0" fontId="0" fillId="0" borderId="11" xfId="0" applyFill="1" applyBorder="1" applyAlignment="1">
      <alignment/>
    </xf>
    <xf numFmtId="0" fontId="3" fillId="0" borderId="28" xfId="0" applyFont="1" applyFill="1" applyBorder="1" applyAlignment="1">
      <alignment horizontal="center" vertical="center"/>
    </xf>
    <xf numFmtId="0" fontId="3" fillId="0" borderId="38" xfId="0" applyFont="1" applyFill="1" applyBorder="1" applyAlignment="1">
      <alignment/>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1" fillId="0" borderId="30" xfId="0" applyFont="1" applyFill="1" applyBorder="1" applyAlignment="1">
      <alignment horizontal="center" vertical="center"/>
    </xf>
    <xf numFmtId="0" fontId="0"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0" xfId="0" applyFont="1" applyFill="1" applyAlignment="1">
      <alignment vertical="center"/>
    </xf>
    <xf numFmtId="0" fontId="19" fillId="41" borderId="0" xfId="0" applyFont="1" applyFill="1" applyAlignment="1">
      <alignment vertical="center"/>
    </xf>
    <xf numFmtId="0" fontId="19" fillId="42" borderId="0" xfId="0" applyFont="1" applyFill="1" applyAlignment="1">
      <alignment vertical="center"/>
    </xf>
    <xf numFmtId="0" fontId="19" fillId="0" borderId="0" xfId="0" applyFont="1" applyAlignment="1">
      <alignment/>
    </xf>
    <xf numFmtId="0" fontId="25" fillId="38" borderId="0" xfId="60" applyFont="1" applyFill="1" applyAlignment="1" applyProtection="1">
      <alignment horizontal="center" vertical="center"/>
      <protection/>
    </xf>
    <xf numFmtId="0" fontId="9" fillId="38" borderId="39" xfId="0" applyFont="1" applyFill="1" applyBorder="1" applyAlignment="1">
      <alignment horizontal="center" vertical="center" wrapText="1"/>
    </xf>
    <xf numFmtId="0" fontId="9" fillId="38" borderId="40" xfId="0" applyFont="1" applyFill="1" applyBorder="1" applyAlignment="1">
      <alignment horizontal="center" vertical="center" wrapText="1"/>
    </xf>
    <xf numFmtId="0" fontId="9" fillId="38" borderId="41" xfId="0" applyFont="1" applyFill="1" applyBorder="1" applyAlignment="1">
      <alignment horizontal="center" vertical="center" wrapText="1"/>
    </xf>
    <xf numFmtId="0" fontId="9" fillId="38" borderId="42" xfId="0" applyFont="1" applyFill="1" applyBorder="1" applyAlignment="1">
      <alignment horizontal="center" vertical="center" wrapText="1"/>
    </xf>
    <xf numFmtId="0" fontId="9" fillId="38" borderId="0"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9" fillId="38" borderId="44" xfId="0" applyFont="1" applyFill="1" applyBorder="1" applyAlignment="1">
      <alignment horizontal="center" vertical="center" wrapText="1"/>
    </xf>
    <xf numFmtId="0" fontId="9" fillId="38" borderId="45" xfId="0" applyFont="1" applyFill="1" applyBorder="1" applyAlignment="1">
      <alignment horizontal="center" vertical="center" wrapText="1"/>
    </xf>
    <xf numFmtId="0" fontId="9" fillId="38" borderId="46" xfId="0" applyFont="1" applyFill="1" applyBorder="1" applyAlignment="1">
      <alignment horizontal="center" vertical="center" wrapText="1"/>
    </xf>
    <xf numFmtId="0" fontId="27" fillId="42" borderId="0" xfId="0" applyFont="1" applyFill="1" applyAlignment="1">
      <alignment horizontal="center" vertical="center"/>
    </xf>
    <xf numFmtId="0" fontId="26" fillId="38" borderId="47" xfId="0" applyFont="1" applyFill="1" applyBorder="1" applyAlignment="1">
      <alignment horizontal="center" vertical="center"/>
    </xf>
    <xf numFmtId="0" fontId="26" fillId="38" borderId="48" xfId="0" applyFont="1" applyFill="1" applyBorder="1" applyAlignment="1">
      <alignment horizontal="center" vertical="center"/>
    </xf>
    <xf numFmtId="0" fontId="26" fillId="38" borderId="49" xfId="0" applyFont="1" applyFill="1" applyBorder="1" applyAlignment="1">
      <alignment horizontal="center" vertical="center"/>
    </xf>
    <xf numFmtId="0" fontId="20" fillId="38" borderId="39" xfId="0" applyFont="1" applyFill="1" applyBorder="1" applyAlignment="1">
      <alignment horizontal="center" vertical="center" wrapText="1"/>
    </xf>
    <xf numFmtId="0" fontId="20" fillId="38" borderId="40" xfId="0" applyFont="1" applyFill="1" applyBorder="1" applyAlignment="1">
      <alignment horizontal="center" vertical="center" wrapText="1"/>
    </xf>
    <xf numFmtId="0" fontId="20" fillId="38" borderId="41" xfId="0" applyFont="1" applyFill="1" applyBorder="1" applyAlignment="1">
      <alignment horizontal="center" vertical="center" wrapText="1"/>
    </xf>
    <xf numFmtId="0" fontId="20" fillId="38" borderId="42" xfId="0" applyFont="1" applyFill="1" applyBorder="1" applyAlignment="1">
      <alignment horizontal="center" vertical="center" wrapText="1"/>
    </xf>
    <xf numFmtId="0" fontId="20" fillId="38" borderId="0" xfId="0" applyFont="1" applyFill="1" applyBorder="1" applyAlignment="1">
      <alignment horizontal="center" vertical="center" wrapText="1"/>
    </xf>
    <xf numFmtId="0" fontId="20" fillId="38" borderId="43" xfId="0" applyFont="1" applyFill="1" applyBorder="1" applyAlignment="1">
      <alignment horizontal="center" vertical="center" wrapText="1"/>
    </xf>
    <xf numFmtId="0" fontId="20" fillId="38" borderId="44" xfId="0" applyFont="1" applyFill="1" applyBorder="1" applyAlignment="1">
      <alignment horizontal="center" vertical="center" wrapText="1"/>
    </xf>
    <xf numFmtId="0" fontId="20" fillId="38" borderId="45" xfId="0" applyFont="1" applyFill="1" applyBorder="1" applyAlignment="1">
      <alignment horizontal="center" vertical="center" wrapText="1"/>
    </xf>
    <xf numFmtId="0" fontId="20" fillId="38" borderId="46" xfId="0" applyFont="1" applyFill="1" applyBorder="1" applyAlignment="1">
      <alignment horizontal="center" vertical="center" wrapText="1"/>
    </xf>
    <xf numFmtId="0" fontId="24" fillId="38" borderId="47" xfId="0" applyFont="1" applyFill="1" applyBorder="1" applyAlignment="1">
      <alignment horizontal="center" vertical="center"/>
    </xf>
    <xf numFmtId="0" fontId="24" fillId="38" borderId="49" xfId="0" applyFont="1" applyFill="1" applyBorder="1" applyAlignment="1">
      <alignment horizontal="center" vertical="center"/>
    </xf>
    <xf numFmtId="0" fontId="24" fillId="38" borderId="48" xfId="0" applyFont="1" applyFill="1" applyBorder="1" applyAlignment="1">
      <alignment horizontal="center" vertical="center"/>
    </xf>
    <xf numFmtId="0" fontId="20" fillId="38" borderId="47" xfId="0" applyFont="1" applyFill="1" applyBorder="1" applyAlignment="1">
      <alignment horizontal="center" vertical="center"/>
    </xf>
    <xf numFmtId="0" fontId="20" fillId="38" borderId="48" xfId="0" applyFont="1" applyFill="1" applyBorder="1" applyAlignment="1">
      <alignment horizontal="center" vertical="center"/>
    </xf>
    <xf numFmtId="0" fontId="20" fillId="38" borderId="49" xfId="0" applyFont="1" applyFill="1" applyBorder="1" applyAlignment="1">
      <alignment horizontal="center" vertical="center"/>
    </xf>
    <xf numFmtId="0" fontId="23" fillId="42" borderId="0" xfId="0" applyFont="1" applyFill="1" applyAlignment="1">
      <alignment horizontal="center" vertical="center"/>
    </xf>
    <xf numFmtId="0" fontId="23" fillId="42" borderId="43" xfId="0" applyFont="1" applyFill="1" applyBorder="1" applyAlignment="1">
      <alignment horizontal="center" vertical="center"/>
    </xf>
    <xf numFmtId="0" fontId="19" fillId="38" borderId="47" xfId="0" applyFont="1" applyFill="1" applyBorder="1" applyAlignment="1">
      <alignment horizontal="center" vertical="center"/>
    </xf>
    <xf numFmtId="0" fontId="19" fillId="38" borderId="48" xfId="0" applyFont="1" applyFill="1" applyBorder="1" applyAlignment="1">
      <alignment horizontal="center" vertical="center"/>
    </xf>
    <xf numFmtId="0" fontId="19" fillId="38" borderId="49" xfId="0" applyFont="1" applyFill="1" applyBorder="1" applyAlignment="1">
      <alignment horizontal="center" vertical="center"/>
    </xf>
    <xf numFmtId="0" fontId="8" fillId="40" borderId="39" xfId="0" applyFont="1" applyFill="1" applyBorder="1" applyAlignment="1">
      <alignment horizontal="center"/>
    </xf>
    <xf numFmtId="0" fontId="8" fillId="40" borderId="40" xfId="0" applyFont="1" applyFill="1" applyBorder="1" applyAlignment="1">
      <alignment horizontal="center"/>
    </xf>
    <xf numFmtId="0" fontId="8" fillId="40" borderId="41" xfId="0" applyFont="1" applyFill="1" applyBorder="1" applyAlignment="1">
      <alignment horizontal="center"/>
    </xf>
    <xf numFmtId="0" fontId="13" fillId="43" borderId="10" xfId="0" applyFont="1" applyFill="1" applyBorder="1" applyAlignment="1">
      <alignment horizontal="center" textRotation="90"/>
    </xf>
    <xf numFmtId="0" fontId="3" fillId="0"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32" xfId="0" applyFont="1" applyFill="1" applyBorder="1" applyAlignment="1">
      <alignment horizontal="center" vertical="center"/>
    </xf>
    <xf numFmtId="0" fontId="6" fillId="3" borderId="24" xfId="0" applyFont="1" applyFill="1" applyBorder="1" applyAlignment="1">
      <alignment horizontal="center" wrapText="1"/>
    </xf>
    <xf numFmtId="0" fontId="6" fillId="3" borderId="20" xfId="0" applyFont="1" applyFill="1" applyBorder="1" applyAlignment="1">
      <alignment horizontal="center" wrapText="1"/>
    </xf>
    <xf numFmtId="3" fontId="6" fillId="3" borderId="24" xfId="0" applyNumberFormat="1" applyFont="1" applyFill="1" applyBorder="1" applyAlignment="1">
      <alignment horizontal="center" wrapText="1"/>
    </xf>
    <xf numFmtId="3" fontId="6" fillId="3" borderId="20" xfId="0" applyNumberFormat="1" applyFont="1" applyFill="1" applyBorder="1" applyAlignment="1">
      <alignment horizontal="center" wrapText="1"/>
    </xf>
    <xf numFmtId="0" fontId="6" fillId="32" borderId="24" xfId="0" applyFont="1" applyFill="1" applyBorder="1" applyAlignment="1">
      <alignment horizontal="center" wrapText="1"/>
    </xf>
    <xf numFmtId="0" fontId="0" fillId="0" borderId="20" xfId="0" applyBorder="1" applyAlignment="1">
      <alignment/>
    </xf>
    <xf numFmtId="3" fontId="6" fillId="32" borderId="24" xfId="0" applyNumberFormat="1" applyFont="1" applyFill="1" applyBorder="1" applyAlignment="1">
      <alignment horizontal="center" wrapText="1"/>
    </xf>
    <xf numFmtId="3" fontId="6" fillId="32" borderId="20" xfId="0" applyNumberFormat="1" applyFont="1" applyFill="1" applyBorder="1" applyAlignment="1">
      <alignment horizontal="center" wrapText="1"/>
    </xf>
    <xf numFmtId="0" fontId="6" fillId="32" borderId="20" xfId="0" applyFont="1" applyFill="1" applyBorder="1" applyAlignment="1">
      <alignment horizontal="center" wrapText="1"/>
    </xf>
    <xf numFmtId="0" fontId="6" fillId="0" borderId="0" xfId="0" applyFont="1" applyFill="1" applyBorder="1" applyAlignment="1">
      <alignment horizontal="center"/>
    </xf>
    <xf numFmtId="3" fontId="6" fillId="0" borderId="0" xfId="0" applyNumberFormat="1" applyFont="1" applyFill="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6" fillId="3" borderId="25" xfId="0" applyFont="1" applyFill="1" applyBorder="1" applyAlignment="1">
      <alignment horizontal="center"/>
    </xf>
    <xf numFmtId="0" fontId="6" fillId="3" borderId="23" xfId="0" applyFont="1" applyFill="1" applyBorder="1" applyAlignment="1">
      <alignment horizontal="center"/>
    </xf>
    <xf numFmtId="0" fontId="11" fillId="3" borderId="50" xfId="60" applyFill="1" applyBorder="1" applyAlignment="1" applyProtection="1">
      <alignment horizontal="center" vertical="center"/>
      <protection/>
    </xf>
    <xf numFmtId="0" fontId="11" fillId="3" borderId="32" xfId="60" applyFill="1" applyBorder="1" applyAlignment="1" applyProtection="1">
      <alignment horizontal="center" vertical="center"/>
      <protection/>
    </xf>
    <xf numFmtId="3" fontId="11" fillId="3" borderId="19" xfId="60" applyNumberFormat="1" applyFill="1" applyBorder="1" applyAlignment="1" applyProtection="1">
      <alignment horizontal="center" vertical="center"/>
      <protection/>
    </xf>
    <xf numFmtId="3" fontId="11" fillId="3" borderId="22" xfId="60" applyNumberFormat="1" applyFill="1" applyBorder="1" applyAlignment="1" applyProtection="1">
      <alignment horizontal="center" vertical="center"/>
      <protection/>
    </xf>
    <xf numFmtId="0" fontId="6" fillId="3" borderId="24" xfId="0" applyFont="1" applyFill="1" applyBorder="1" applyAlignment="1">
      <alignment horizontal="center"/>
    </xf>
    <xf numFmtId="0" fontId="6" fillId="3" borderId="20" xfId="0" applyFont="1" applyFill="1" applyBorder="1" applyAlignment="1">
      <alignment horizontal="center"/>
    </xf>
    <xf numFmtId="3" fontId="6" fillId="32" borderId="20" xfId="0" applyNumberFormat="1" applyFont="1" applyFill="1" applyBorder="1" applyAlignment="1">
      <alignment horizontal="center" vertical="top"/>
    </xf>
    <xf numFmtId="3" fontId="6" fillId="32" borderId="11" xfId="0" applyNumberFormat="1" applyFont="1" applyFill="1" applyBorder="1" applyAlignment="1">
      <alignment horizontal="center" vertical="top"/>
    </xf>
    <xf numFmtId="3" fontId="6" fillId="3" borderId="20" xfId="0" applyNumberFormat="1" applyFont="1" applyFill="1" applyBorder="1" applyAlignment="1">
      <alignment horizontal="center" vertical="top"/>
    </xf>
    <xf numFmtId="3" fontId="6" fillId="3" borderId="11" xfId="0" applyNumberFormat="1" applyFont="1" applyFill="1" applyBorder="1" applyAlignment="1">
      <alignment horizontal="center" vertical="top"/>
    </xf>
    <xf numFmtId="3" fontId="6" fillId="3" borderId="24" xfId="0" applyNumberFormat="1" applyFont="1" applyFill="1" applyBorder="1" applyAlignment="1">
      <alignment horizontal="center"/>
    </xf>
    <xf numFmtId="3" fontId="6" fillId="3" borderId="20" xfId="0" applyNumberFormat="1" applyFont="1" applyFill="1" applyBorder="1" applyAlignment="1">
      <alignment horizontal="center"/>
    </xf>
    <xf numFmtId="3" fontId="6" fillId="3" borderId="21" xfId="0" applyNumberFormat="1" applyFont="1" applyFill="1" applyBorder="1" applyAlignment="1">
      <alignment horizontal="center"/>
    </xf>
    <xf numFmtId="3" fontId="6" fillId="3" borderId="50" xfId="0" applyNumberFormat="1" applyFont="1" applyFill="1" applyBorder="1" applyAlignment="1">
      <alignment horizontal="center"/>
    </xf>
    <xf numFmtId="3" fontId="6" fillId="3" borderId="25" xfId="0" applyNumberFormat="1" applyFont="1" applyFill="1" applyBorder="1" applyAlignment="1">
      <alignment horizontal="center"/>
    </xf>
    <xf numFmtId="3" fontId="6" fillId="3" borderId="23" xfId="0" applyNumberFormat="1" applyFont="1" applyFill="1" applyBorder="1" applyAlignment="1">
      <alignment horizontal="center"/>
    </xf>
    <xf numFmtId="3" fontId="11" fillId="32" borderId="20" xfId="60" applyNumberFormat="1" applyFill="1" applyBorder="1" applyAlignment="1" applyProtection="1">
      <alignment horizontal="center" vertical="top" wrapText="1"/>
      <protection/>
    </xf>
    <xf numFmtId="3" fontId="11" fillId="32" borderId="11" xfId="60" applyNumberFormat="1" applyFill="1" applyBorder="1" applyAlignment="1" applyProtection="1">
      <alignment horizontal="center" vertical="top" wrapText="1"/>
      <protection/>
    </xf>
    <xf numFmtId="3" fontId="0" fillId="0" borderId="20" xfId="0" applyNumberFormat="1" applyBorder="1" applyAlignment="1">
      <alignment/>
    </xf>
    <xf numFmtId="3" fontId="6" fillId="3" borderId="24" xfId="0" applyNumberFormat="1" applyFont="1" applyFill="1" applyBorder="1" applyAlignment="1">
      <alignment horizontal="center" vertical="center" wrapText="1"/>
    </xf>
    <xf numFmtId="3" fontId="6" fillId="3" borderId="20" xfId="0" applyNumberFormat="1" applyFont="1" applyFill="1" applyBorder="1" applyAlignment="1">
      <alignment horizontal="center" vertical="center" wrapText="1"/>
    </xf>
    <xf numFmtId="0" fontId="6" fillId="3" borderId="22" xfId="0" applyFont="1" applyFill="1" applyBorder="1" applyAlignment="1">
      <alignment horizontal="center"/>
    </xf>
    <xf numFmtId="0" fontId="11" fillId="3" borderId="21" xfId="60" applyFill="1" applyBorder="1" applyAlignment="1" applyProtection="1">
      <alignment horizontal="center" vertical="center"/>
      <protection/>
    </xf>
    <xf numFmtId="0" fontId="6" fillId="3" borderId="19" xfId="0" applyFont="1" applyFill="1" applyBorder="1" applyAlignment="1">
      <alignment horizontal="center" wrapText="1"/>
    </xf>
    <xf numFmtId="3" fontId="6" fillId="32" borderId="20" xfId="0" applyNumberFormat="1" applyFont="1" applyFill="1" applyBorder="1" applyAlignment="1">
      <alignment horizontal="center" vertical="top" wrapText="1"/>
    </xf>
    <xf numFmtId="3" fontId="6" fillId="32" borderId="11" xfId="0" applyNumberFormat="1" applyFont="1" applyFill="1" applyBorder="1" applyAlignment="1">
      <alignment horizontal="center" vertical="top" wrapText="1"/>
    </xf>
    <xf numFmtId="3" fontId="0" fillId="0" borderId="19" xfId="0" applyNumberFormat="1" applyBorder="1" applyAlignment="1">
      <alignment/>
    </xf>
    <xf numFmtId="3" fontId="6" fillId="3" borderId="19" xfId="0" applyNumberFormat="1" applyFont="1" applyFill="1" applyBorder="1" applyAlignment="1">
      <alignment horizontal="center"/>
    </xf>
    <xf numFmtId="3" fontId="6" fillId="3" borderId="22" xfId="0" applyNumberFormat="1" applyFont="1" applyFill="1" applyBorder="1" applyAlignment="1">
      <alignment horizontal="center"/>
    </xf>
    <xf numFmtId="0" fontId="11" fillId="3" borderId="20" xfId="60" applyFill="1" applyBorder="1" applyAlignment="1" applyProtection="1">
      <alignment horizontal="center" vertical="top"/>
      <protection/>
    </xf>
    <xf numFmtId="0" fontId="11" fillId="3" borderId="11" xfId="60" applyFill="1" applyBorder="1" applyAlignment="1" applyProtection="1">
      <alignment horizontal="center" vertical="top"/>
      <protection/>
    </xf>
    <xf numFmtId="3" fontId="6" fillId="3" borderId="23" xfId="0" applyNumberFormat="1" applyFont="1" applyFill="1" applyBorder="1" applyAlignment="1">
      <alignment horizontal="center" wrapText="1"/>
    </xf>
    <xf numFmtId="3" fontId="0" fillId="0" borderId="22" xfId="0" applyNumberFormat="1" applyBorder="1" applyAlignment="1">
      <alignment/>
    </xf>
    <xf numFmtId="3" fontId="6" fillId="32" borderId="25" xfId="0" applyNumberFormat="1" applyFont="1" applyFill="1" applyBorder="1" applyAlignment="1">
      <alignment horizontal="center" wrapText="1"/>
    </xf>
    <xf numFmtId="3" fontId="6" fillId="3" borderId="25" xfId="0" applyNumberFormat="1" applyFont="1" applyFill="1" applyBorder="1" applyAlignment="1">
      <alignment horizontal="center" wrapText="1"/>
    </xf>
    <xf numFmtId="3" fontId="6" fillId="3" borderId="19" xfId="0" applyNumberFormat="1" applyFont="1" applyFill="1" applyBorder="1" applyAlignment="1">
      <alignment horizontal="center" wrapText="1"/>
    </xf>
    <xf numFmtId="3" fontId="6" fillId="32" borderId="20" xfId="60" applyNumberFormat="1" applyFont="1" applyFill="1" applyBorder="1" applyAlignment="1" applyProtection="1">
      <alignment horizontal="center" vertical="top"/>
      <protection/>
    </xf>
    <xf numFmtId="3" fontId="6" fillId="32" borderId="11" xfId="60" applyNumberFormat="1" applyFont="1" applyFill="1" applyBorder="1" applyAlignment="1" applyProtection="1">
      <alignment horizontal="center" vertical="top"/>
      <protection/>
    </xf>
    <xf numFmtId="0" fontId="11" fillId="3" borderId="19" xfId="60" applyFill="1" applyBorder="1" applyAlignment="1" applyProtection="1">
      <alignment horizontal="center" vertical="top"/>
      <protection/>
    </xf>
    <xf numFmtId="0" fontId="11" fillId="3" borderId="22" xfId="60" applyFill="1" applyBorder="1" applyAlignment="1" applyProtection="1">
      <alignment horizontal="center" vertical="top"/>
      <protection/>
    </xf>
    <xf numFmtId="0" fontId="11" fillId="3" borderId="21" xfId="60" applyFill="1" applyBorder="1" applyAlignment="1" applyProtection="1">
      <alignment horizontal="center" vertical="top"/>
      <protection/>
    </xf>
    <xf numFmtId="0" fontId="11" fillId="3" borderId="32" xfId="60" applyFill="1" applyBorder="1" applyAlignment="1" applyProtection="1">
      <alignment horizontal="center" vertical="top"/>
      <protection/>
    </xf>
    <xf numFmtId="0" fontId="6" fillId="3" borderId="11" xfId="0" applyFont="1" applyFill="1" applyBorder="1" applyAlignment="1">
      <alignment horizontal="center"/>
    </xf>
    <xf numFmtId="0" fontId="6" fillId="32" borderId="20" xfId="0" applyFont="1" applyFill="1" applyBorder="1" applyAlignment="1">
      <alignment horizontal="center"/>
    </xf>
    <xf numFmtId="0" fontId="6" fillId="32" borderId="11" xfId="0" applyFont="1" applyFill="1" applyBorder="1" applyAlignment="1">
      <alignment horizontal="center"/>
    </xf>
    <xf numFmtId="3" fontId="6" fillId="3" borderId="11" xfId="0" applyNumberFormat="1" applyFont="1" applyFill="1" applyBorder="1" applyAlignment="1">
      <alignment horizontal="center"/>
    </xf>
    <xf numFmtId="0" fontId="6" fillId="32" borderId="24"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11" fillId="32" borderId="20" xfId="60" applyFill="1" applyBorder="1" applyAlignment="1" applyProtection="1">
      <alignment horizontal="center" vertical="top"/>
      <protection/>
    </xf>
    <xf numFmtId="0" fontId="11" fillId="32" borderId="11" xfId="60" applyFill="1" applyBorder="1" applyAlignment="1" applyProtection="1">
      <alignment horizontal="center" vertical="top"/>
      <protection/>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3" fontId="6" fillId="32" borderId="24" xfId="0" applyNumberFormat="1" applyFont="1" applyFill="1" applyBorder="1" applyAlignment="1">
      <alignment horizontal="center" vertical="center" wrapText="1"/>
    </xf>
    <xf numFmtId="3" fontId="6" fillId="32" borderId="20" xfId="0" applyNumberFormat="1" applyFont="1" applyFill="1" applyBorder="1" applyAlignment="1">
      <alignment horizontal="center" vertical="center" wrapText="1"/>
    </xf>
    <xf numFmtId="0" fontId="2" fillId="0" borderId="0" xfId="0" applyFont="1" applyFill="1" applyBorder="1" applyAlignment="1">
      <alignment horizontal="center"/>
    </xf>
    <xf numFmtId="3" fontId="6" fillId="3" borderId="20" xfId="60" applyNumberFormat="1" applyFont="1" applyFill="1" applyBorder="1" applyAlignment="1" applyProtection="1">
      <alignment horizontal="center" vertical="top"/>
      <protection/>
    </xf>
    <xf numFmtId="3" fontId="6" fillId="3" borderId="11" xfId="60" applyNumberFormat="1" applyFont="1" applyFill="1" applyBorder="1" applyAlignment="1" applyProtection="1">
      <alignment horizontal="center" vertical="top"/>
      <protection/>
    </xf>
    <xf numFmtId="0" fontId="2" fillId="0" borderId="0" xfId="0" applyFont="1" applyFill="1" applyBorder="1" applyAlignment="1">
      <alignment horizontal="center" wrapText="1"/>
    </xf>
    <xf numFmtId="3" fontId="6" fillId="3" borderId="19" xfId="0" applyNumberFormat="1" applyFont="1" applyFill="1" applyBorder="1" applyAlignment="1">
      <alignment horizontal="center" vertical="top"/>
    </xf>
    <xf numFmtId="0" fontId="0" fillId="0" borderId="22" xfId="0" applyBorder="1" applyAlignment="1">
      <alignment/>
    </xf>
    <xf numFmtId="0" fontId="0" fillId="0" borderId="21" xfId="0" applyBorder="1" applyAlignment="1">
      <alignment/>
    </xf>
    <xf numFmtId="0" fontId="0" fillId="0" borderId="32" xfId="0" applyBorder="1" applyAlignment="1">
      <alignment/>
    </xf>
    <xf numFmtId="3" fontId="11" fillId="3" borderId="19" xfId="60" applyNumberFormat="1" applyFill="1" applyBorder="1" applyAlignment="1" applyProtection="1">
      <alignment horizontal="center"/>
      <protection/>
    </xf>
    <xf numFmtId="3" fontId="11" fillId="3" borderId="22" xfId="60" applyNumberFormat="1" applyFill="1" applyBorder="1" applyAlignment="1" applyProtection="1">
      <alignment horizontal="center"/>
      <protection/>
    </xf>
    <xf numFmtId="3" fontId="6" fillId="3" borderId="22" xfId="0" applyNumberFormat="1" applyFont="1" applyFill="1" applyBorder="1" applyAlignment="1">
      <alignment horizont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1:Q25"/>
  <sheetViews>
    <sheetView zoomScale="80" zoomScaleNormal="80" zoomScalePageLayoutView="0" workbookViewId="0" topLeftCell="A1">
      <selection activeCell="W20" sqref="W20"/>
    </sheetView>
  </sheetViews>
  <sheetFormatPr defaultColWidth="9.140625" defaultRowHeight="15"/>
  <cols>
    <col min="1" max="16384" width="9.140625" style="182" customWidth="1"/>
  </cols>
  <sheetData>
    <row r="1" spans="1:17" ht="23.25">
      <c r="A1" s="180"/>
      <c r="B1" s="181"/>
      <c r="C1" s="180"/>
      <c r="D1" s="181"/>
      <c r="E1" s="180"/>
      <c r="F1" s="181"/>
      <c r="G1" s="180"/>
      <c r="H1" s="181"/>
      <c r="I1" s="180"/>
      <c r="J1" s="181"/>
      <c r="K1" s="180"/>
      <c r="L1" s="181"/>
      <c r="M1" s="180"/>
      <c r="N1" s="181"/>
      <c r="O1" s="180"/>
      <c r="P1" s="181"/>
      <c r="Q1" s="180"/>
    </row>
    <row r="2" spans="1:17" ht="23.25">
      <c r="A2" s="181"/>
      <c r="B2" s="180"/>
      <c r="C2" s="181"/>
      <c r="D2" s="180"/>
      <c r="E2" s="181"/>
      <c r="F2" s="180"/>
      <c r="G2" s="181"/>
      <c r="H2" s="180"/>
      <c r="I2" s="181"/>
      <c r="J2" s="180"/>
      <c r="K2" s="181"/>
      <c r="L2" s="180"/>
      <c r="M2" s="181"/>
      <c r="N2" s="180"/>
      <c r="O2" s="181"/>
      <c r="P2" s="180"/>
      <c r="Q2" s="181"/>
    </row>
    <row r="3" spans="1:17" ht="24" thickBot="1">
      <c r="A3" s="180"/>
      <c r="B3" s="181"/>
      <c r="C3" s="180"/>
      <c r="D3" s="181"/>
      <c r="E3" s="180"/>
      <c r="F3" s="181"/>
      <c r="G3" s="180"/>
      <c r="H3" s="181"/>
      <c r="I3" s="180"/>
      <c r="J3" s="181"/>
      <c r="K3" s="180"/>
      <c r="L3" s="181"/>
      <c r="M3" s="180"/>
      <c r="N3" s="181"/>
      <c r="O3" s="180"/>
      <c r="P3" s="181"/>
      <c r="Q3" s="180"/>
    </row>
    <row r="4" spans="1:17" ht="23.25" customHeight="1">
      <c r="A4" s="181"/>
      <c r="B4" s="180"/>
      <c r="C4" s="181"/>
      <c r="D4" s="197" t="s">
        <v>1544</v>
      </c>
      <c r="E4" s="198"/>
      <c r="F4" s="198"/>
      <c r="G4" s="198"/>
      <c r="H4" s="198"/>
      <c r="I4" s="198"/>
      <c r="J4" s="198"/>
      <c r="K4" s="198"/>
      <c r="L4" s="198"/>
      <c r="M4" s="198"/>
      <c r="N4" s="199"/>
      <c r="O4" s="181"/>
      <c r="P4" s="180"/>
      <c r="Q4" s="181"/>
    </row>
    <row r="5" spans="1:17" ht="23.25" customHeight="1">
      <c r="A5" s="180"/>
      <c r="B5" s="181"/>
      <c r="C5" s="180"/>
      <c r="D5" s="200"/>
      <c r="E5" s="201"/>
      <c r="F5" s="201"/>
      <c r="G5" s="201"/>
      <c r="H5" s="201"/>
      <c r="I5" s="201"/>
      <c r="J5" s="201"/>
      <c r="K5" s="201"/>
      <c r="L5" s="201"/>
      <c r="M5" s="201"/>
      <c r="N5" s="202"/>
      <c r="O5" s="180"/>
      <c r="P5" s="181"/>
      <c r="Q5" s="180"/>
    </row>
    <row r="6" spans="1:17" ht="24" customHeight="1">
      <c r="A6" s="181"/>
      <c r="B6" s="180"/>
      <c r="C6" s="181"/>
      <c r="D6" s="200"/>
      <c r="E6" s="201"/>
      <c r="F6" s="201"/>
      <c r="G6" s="201"/>
      <c r="H6" s="201"/>
      <c r="I6" s="201"/>
      <c r="J6" s="201"/>
      <c r="K6" s="201"/>
      <c r="L6" s="201"/>
      <c r="M6" s="201"/>
      <c r="N6" s="202"/>
      <c r="O6" s="181"/>
      <c r="P6" s="180"/>
      <c r="Q6" s="181"/>
    </row>
    <row r="7" spans="1:17" ht="24" thickBot="1">
      <c r="A7" s="180"/>
      <c r="B7" s="181"/>
      <c r="C7" s="180"/>
      <c r="D7" s="203"/>
      <c r="E7" s="204"/>
      <c r="F7" s="204"/>
      <c r="G7" s="204"/>
      <c r="H7" s="204"/>
      <c r="I7" s="204"/>
      <c r="J7" s="204"/>
      <c r="K7" s="204"/>
      <c r="L7" s="204"/>
      <c r="M7" s="204"/>
      <c r="N7" s="205"/>
      <c r="O7" s="180"/>
      <c r="P7" s="181"/>
      <c r="Q7" s="180"/>
    </row>
    <row r="8" spans="1:17" ht="27" thickBot="1">
      <c r="A8" s="181"/>
      <c r="B8" s="180"/>
      <c r="C8" s="181"/>
      <c r="D8" s="180"/>
      <c r="E8" s="181"/>
      <c r="F8" s="180"/>
      <c r="G8" s="206" t="s">
        <v>1533</v>
      </c>
      <c r="H8" s="207"/>
      <c r="I8" s="208" t="s">
        <v>1534</v>
      </c>
      <c r="J8" s="208"/>
      <c r="K8" s="207"/>
      <c r="L8" s="180"/>
      <c r="M8" s="181"/>
      <c r="N8" s="180"/>
      <c r="O8" s="181"/>
      <c r="P8" s="180"/>
      <c r="Q8" s="181"/>
    </row>
    <row r="9" spans="1:17" ht="28.5" thickBot="1">
      <c r="A9" s="180"/>
      <c r="B9" s="181"/>
      <c r="C9" s="180"/>
      <c r="D9" s="181"/>
      <c r="E9" s="180"/>
      <c r="F9" s="181"/>
      <c r="G9" s="209">
        <v>2017</v>
      </c>
      <c r="H9" s="210"/>
      <c r="I9" s="210"/>
      <c r="J9" s="210"/>
      <c r="K9" s="211"/>
      <c r="L9" s="181"/>
      <c r="M9" s="180"/>
      <c r="N9" s="181"/>
      <c r="O9" s="180"/>
      <c r="P9" s="181"/>
      <c r="Q9" s="180"/>
    </row>
    <row r="10" spans="1:17" ht="24" thickBot="1">
      <c r="A10" s="181"/>
      <c r="B10" s="180"/>
      <c r="C10" s="181"/>
      <c r="D10" s="180"/>
      <c r="E10" s="181"/>
      <c r="F10" s="180"/>
      <c r="G10" s="181"/>
      <c r="H10" s="180"/>
      <c r="I10" s="181"/>
      <c r="J10" s="180"/>
      <c r="K10" s="181"/>
      <c r="L10" s="180"/>
      <c r="M10" s="181"/>
      <c r="N10" s="180"/>
      <c r="O10" s="181"/>
      <c r="P10" s="180"/>
      <c r="Q10" s="181"/>
    </row>
    <row r="11" spans="1:17" ht="24" thickBot="1">
      <c r="A11" s="180"/>
      <c r="B11" s="212" t="s">
        <v>1538</v>
      </c>
      <c r="C11" s="212"/>
      <c r="D11" s="212"/>
      <c r="E11" s="213"/>
      <c r="F11" s="214"/>
      <c r="G11" s="215"/>
      <c r="H11" s="215"/>
      <c r="I11" s="215"/>
      <c r="J11" s="215"/>
      <c r="K11" s="216"/>
      <c r="L11" s="181"/>
      <c r="M11" s="180"/>
      <c r="N11" s="181"/>
      <c r="O11" s="180"/>
      <c r="P11" s="181"/>
      <c r="Q11" s="180"/>
    </row>
    <row r="12" spans="1:17" ht="23.25">
      <c r="A12" s="181"/>
      <c r="B12" s="180"/>
      <c r="C12" s="181"/>
      <c r="D12" s="180"/>
      <c r="E12" s="181"/>
      <c r="F12" s="180"/>
      <c r="G12" s="181"/>
      <c r="H12" s="180"/>
      <c r="I12" s="181"/>
      <c r="J12" s="180"/>
      <c r="K12" s="181"/>
      <c r="L12" s="180"/>
      <c r="M12" s="181"/>
      <c r="N12" s="180"/>
      <c r="O12" s="181"/>
      <c r="P12" s="180"/>
      <c r="Q12" s="181"/>
    </row>
    <row r="13" spans="1:17" ht="23.25">
      <c r="A13" s="180"/>
      <c r="B13" s="181"/>
      <c r="C13" s="180"/>
      <c r="D13" s="181"/>
      <c r="E13" s="180"/>
      <c r="F13" s="181"/>
      <c r="G13" s="180"/>
      <c r="H13" s="181"/>
      <c r="I13" s="180"/>
      <c r="J13" s="181"/>
      <c r="K13" s="180"/>
      <c r="L13" s="181"/>
      <c r="M13" s="183" t="s">
        <v>1542</v>
      </c>
      <c r="N13" s="183"/>
      <c r="O13" s="183"/>
      <c r="P13" s="183"/>
      <c r="Q13" s="180"/>
    </row>
    <row r="14" spans="1:17" ht="23.25">
      <c r="A14" s="181"/>
      <c r="B14" s="180"/>
      <c r="C14" s="181"/>
      <c r="D14" s="180"/>
      <c r="E14" s="181"/>
      <c r="F14" s="180"/>
      <c r="G14" s="181"/>
      <c r="H14" s="180"/>
      <c r="I14" s="181"/>
      <c r="J14" s="180"/>
      <c r="K14" s="181"/>
      <c r="L14" s="180"/>
      <c r="M14" s="183" t="s">
        <v>1543</v>
      </c>
      <c r="N14" s="183"/>
      <c r="O14" s="183"/>
      <c r="P14" s="183"/>
      <c r="Q14" s="181"/>
    </row>
    <row r="15" spans="1:17" ht="23.25">
      <c r="A15" s="180"/>
      <c r="B15" s="181"/>
      <c r="C15" s="180"/>
      <c r="D15" s="181"/>
      <c r="E15" s="180"/>
      <c r="F15" s="181"/>
      <c r="G15" s="180"/>
      <c r="H15" s="181"/>
      <c r="I15" s="180"/>
      <c r="J15" s="181"/>
      <c r="K15" s="180"/>
      <c r="L15" s="181"/>
      <c r="M15" s="183" t="s">
        <v>1545</v>
      </c>
      <c r="N15" s="183"/>
      <c r="O15" s="183"/>
      <c r="P15" s="183"/>
      <c r="Q15" s="180"/>
    </row>
    <row r="16" spans="1:17" ht="24" thickBot="1">
      <c r="A16" s="181"/>
      <c r="B16" s="180"/>
      <c r="C16" s="181"/>
      <c r="D16" s="180"/>
      <c r="E16" s="181"/>
      <c r="F16" s="180"/>
      <c r="G16" s="181"/>
      <c r="H16" s="180"/>
      <c r="I16" s="181"/>
      <c r="J16" s="180"/>
      <c r="K16" s="181"/>
      <c r="L16" s="180"/>
      <c r="M16" s="183" t="s">
        <v>1535</v>
      </c>
      <c r="N16" s="183"/>
      <c r="O16" s="183"/>
      <c r="P16" s="183"/>
      <c r="Q16" s="181"/>
    </row>
    <row r="17" spans="1:17" ht="24" thickBot="1">
      <c r="A17" s="180"/>
      <c r="B17" s="193" t="s">
        <v>1539</v>
      </c>
      <c r="C17" s="193"/>
      <c r="D17" s="193"/>
      <c r="E17" s="194" t="s">
        <v>1540</v>
      </c>
      <c r="F17" s="195"/>
      <c r="G17" s="195"/>
      <c r="H17" s="195"/>
      <c r="I17" s="195"/>
      <c r="J17" s="196"/>
      <c r="K17" s="180"/>
      <c r="L17" s="181"/>
      <c r="M17" s="183" t="s">
        <v>1536</v>
      </c>
      <c r="N17" s="183"/>
      <c r="O17" s="183"/>
      <c r="P17" s="183"/>
      <c r="Q17" s="180"/>
    </row>
    <row r="18" spans="1:17" ht="24" thickBot="1">
      <c r="A18" s="181"/>
      <c r="B18" s="180"/>
      <c r="C18" s="181"/>
      <c r="D18" s="180"/>
      <c r="E18" s="180"/>
      <c r="F18" s="181"/>
      <c r="G18" s="180"/>
      <c r="H18" s="181"/>
      <c r="I18" s="180"/>
      <c r="J18" s="180"/>
      <c r="K18" s="181"/>
      <c r="L18" s="180"/>
      <c r="M18" s="183" t="s">
        <v>1537</v>
      </c>
      <c r="N18" s="183"/>
      <c r="O18" s="183"/>
      <c r="P18" s="183"/>
      <c r="Q18" s="181"/>
    </row>
    <row r="19" spans="1:17" ht="23.25" customHeight="1">
      <c r="A19" s="180"/>
      <c r="B19" s="181"/>
      <c r="C19" s="180"/>
      <c r="D19" s="181"/>
      <c r="E19" s="184" t="s">
        <v>1541</v>
      </c>
      <c r="F19" s="185"/>
      <c r="G19" s="185"/>
      <c r="H19" s="185"/>
      <c r="I19" s="185"/>
      <c r="J19" s="186"/>
      <c r="K19" s="180"/>
      <c r="L19" s="181"/>
      <c r="M19" s="180"/>
      <c r="N19" s="181"/>
      <c r="O19" s="180"/>
      <c r="P19" s="181"/>
      <c r="Q19" s="180"/>
    </row>
    <row r="20" spans="1:17" ht="23.25">
      <c r="A20" s="181"/>
      <c r="B20" s="180"/>
      <c r="C20" s="181"/>
      <c r="D20" s="180"/>
      <c r="E20" s="187"/>
      <c r="F20" s="188"/>
      <c r="G20" s="188"/>
      <c r="H20" s="188"/>
      <c r="I20" s="188"/>
      <c r="J20" s="189"/>
      <c r="K20" s="181"/>
      <c r="L20" s="180"/>
      <c r="M20" s="181"/>
      <c r="N20" s="180"/>
      <c r="O20" s="181"/>
      <c r="P20" s="180"/>
      <c r="Q20" s="181"/>
    </row>
    <row r="21" spans="1:17" ht="23.25">
      <c r="A21" s="180"/>
      <c r="B21" s="181"/>
      <c r="C21" s="180"/>
      <c r="D21" s="181"/>
      <c r="E21" s="187"/>
      <c r="F21" s="188"/>
      <c r="G21" s="188"/>
      <c r="H21" s="188"/>
      <c r="I21" s="188"/>
      <c r="J21" s="189"/>
      <c r="K21" s="180"/>
      <c r="L21" s="181"/>
      <c r="M21" s="180"/>
      <c r="N21" s="181"/>
      <c r="O21" s="180"/>
      <c r="P21" s="181"/>
      <c r="Q21" s="180"/>
    </row>
    <row r="22" spans="1:17" ht="24" thickBot="1">
      <c r="A22" s="181"/>
      <c r="B22" s="180"/>
      <c r="C22" s="181"/>
      <c r="D22" s="180"/>
      <c r="E22" s="190"/>
      <c r="F22" s="191"/>
      <c r="G22" s="191"/>
      <c r="H22" s="191"/>
      <c r="I22" s="191"/>
      <c r="J22" s="192"/>
      <c r="K22" s="181"/>
      <c r="L22" s="180"/>
      <c r="M22" s="181"/>
      <c r="N22" s="180"/>
      <c r="O22" s="181"/>
      <c r="P22" s="180"/>
      <c r="Q22" s="181"/>
    </row>
    <row r="23" spans="1:17" ht="23.25">
      <c r="A23" s="180"/>
      <c r="B23" s="181"/>
      <c r="C23" s="180"/>
      <c r="D23" s="181"/>
      <c r="E23" s="180"/>
      <c r="F23" s="181"/>
      <c r="G23" s="180"/>
      <c r="H23" s="181"/>
      <c r="I23" s="180"/>
      <c r="J23" s="181"/>
      <c r="K23" s="180"/>
      <c r="L23" s="181"/>
      <c r="M23" s="180"/>
      <c r="N23" s="181"/>
      <c r="O23" s="180"/>
      <c r="P23" s="181"/>
      <c r="Q23" s="180"/>
    </row>
    <row r="24" spans="1:17" ht="23.25">
      <c r="A24" s="181"/>
      <c r="B24" s="180"/>
      <c r="C24" s="181"/>
      <c r="D24" s="180"/>
      <c r="E24" s="181"/>
      <c r="F24" s="180"/>
      <c r="G24" s="181"/>
      <c r="H24" s="180"/>
      <c r="I24" s="181"/>
      <c r="J24" s="180"/>
      <c r="K24" s="181"/>
      <c r="L24" s="180"/>
      <c r="M24" s="181"/>
      <c r="N24" s="180"/>
      <c r="O24" s="181"/>
      <c r="P24" s="180"/>
      <c r="Q24" s="181"/>
    </row>
    <row r="25" spans="1:17" ht="23.25">
      <c r="A25" s="180"/>
      <c r="B25" s="181"/>
      <c r="C25" s="180"/>
      <c r="D25" s="181"/>
      <c r="E25" s="180"/>
      <c r="F25" s="181"/>
      <c r="G25" s="180"/>
      <c r="H25" s="181"/>
      <c r="I25" s="180"/>
      <c r="J25" s="181"/>
      <c r="K25" s="180"/>
      <c r="L25" s="181"/>
      <c r="M25" s="180"/>
      <c r="N25" s="181"/>
      <c r="O25" s="180"/>
      <c r="P25" s="181"/>
      <c r="Q25" s="180"/>
    </row>
  </sheetData>
  <sheetProtection/>
  <mergeCells count="15">
    <mergeCell ref="B17:D17"/>
    <mergeCell ref="E17:J17"/>
    <mergeCell ref="M17:P17"/>
    <mergeCell ref="D4:N7"/>
    <mergeCell ref="G8:H8"/>
    <mergeCell ref="I8:K8"/>
    <mergeCell ref="G9:K9"/>
    <mergeCell ref="B11:E11"/>
    <mergeCell ref="F11:K11"/>
    <mergeCell ref="M18:P18"/>
    <mergeCell ref="E19:J22"/>
    <mergeCell ref="M13:P13"/>
    <mergeCell ref="M14:P14"/>
    <mergeCell ref="M15:P15"/>
    <mergeCell ref="M16:P16"/>
  </mergeCells>
  <hyperlinks>
    <hyperlink ref="M14:P14" location="Variables!A1" display="Variables"/>
    <hyperlink ref="M15:P15" location="PIs!A1" display="PIs"/>
    <hyperlink ref="M16:P16" location="'IWA standard WB'!A1" display="WB"/>
    <hyperlink ref="M17:P17" location="'WB-1stMOD(McKenzie,2007)'!A1" display="WB-1stMOD'"/>
    <hyperlink ref="M18:P18" location="'WB-2ndMOD(Kanakoudis+Tsitsifli)'!A1" display="WB-2ndMOD'"/>
    <hyperlink ref="M13:P13" location="Relations!A1" display="Rel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IL176"/>
  <sheetViews>
    <sheetView zoomScale="80" zoomScaleNormal="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7.57421875" style="30" bestFit="1" customWidth="1"/>
    <col min="2" max="2" width="13.140625" style="30" customWidth="1"/>
    <col min="3" max="3" width="5.7109375" style="30" bestFit="1" customWidth="1"/>
    <col min="4" max="4" width="8.57421875" style="123" bestFit="1" customWidth="1"/>
    <col min="5" max="6" width="3.57421875" style="30" bestFit="1" customWidth="1"/>
    <col min="7" max="7" width="5.57421875" style="30" bestFit="1" customWidth="1"/>
    <col min="8" max="13" width="3.57421875" style="30" bestFit="1" customWidth="1"/>
    <col min="14" max="30" width="4.57421875" style="30" bestFit="1" customWidth="1"/>
    <col min="31" max="31" width="5.57421875" style="30" bestFit="1" customWidth="1"/>
    <col min="32" max="39" width="3.57421875" style="30" bestFit="1" customWidth="1"/>
    <col min="40" max="56" width="4.57421875" style="30" bestFit="1" customWidth="1"/>
    <col min="57" max="63" width="3.57421875" style="30" bestFit="1" customWidth="1"/>
    <col min="64" max="64" width="5.57421875" style="30" bestFit="1" customWidth="1"/>
    <col min="65" max="65" width="3.57421875" style="30" bestFit="1" customWidth="1"/>
    <col min="66" max="79" width="4.421875" style="30" bestFit="1" customWidth="1"/>
    <col min="80" max="80" width="5.57421875" style="30" bestFit="1" customWidth="1"/>
    <col min="81" max="81" width="4.421875" style="30" bestFit="1" customWidth="1"/>
    <col min="82" max="90" width="3.7109375" style="30" bestFit="1" customWidth="1"/>
    <col min="91" max="146" width="4.8515625" style="30" bestFit="1" customWidth="1"/>
    <col min="147" max="184" width="4.421875" style="30" bestFit="1" customWidth="1"/>
    <col min="185" max="185" width="5.57421875" style="30" bestFit="1" customWidth="1"/>
    <col min="186" max="189" width="4.421875" style="30" bestFit="1" customWidth="1"/>
    <col min="190" max="238" width="4.8515625" style="30" bestFit="1" customWidth="1"/>
    <col min="239" max="239" width="5.57421875" style="30" bestFit="1" customWidth="1"/>
    <col min="240" max="240" width="4.421875" style="30" bestFit="1" customWidth="1"/>
    <col min="241" max="242" width="10.421875" style="30" bestFit="1" customWidth="1"/>
    <col min="243" max="243" width="7.8515625" style="30" bestFit="1" customWidth="1"/>
    <col min="244" max="244" width="13.140625" style="30" bestFit="1" customWidth="1"/>
    <col min="245" max="245" width="9.140625" style="124" customWidth="1"/>
    <col min="246" max="246" width="7.8515625" style="30" bestFit="1" customWidth="1"/>
    <col min="247" max="247" width="9.140625" style="124" customWidth="1"/>
    <col min="248" max="16384" width="9.140625" style="30" customWidth="1"/>
  </cols>
  <sheetData>
    <row r="1" spans="5:240" ht="46.5">
      <c r="E1" s="217" t="s">
        <v>101</v>
      </c>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c r="IA1" s="218"/>
      <c r="IB1" s="218"/>
      <c r="IC1" s="218"/>
      <c r="ID1" s="218"/>
      <c r="IE1" s="218"/>
      <c r="IF1" s="219"/>
    </row>
    <row r="2" spans="4:242" ht="30.75" thickBot="1">
      <c r="D2" s="125" t="s">
        <v>100</v>
      </c>
      <c r="E2" s="126">
        <v>1</v>
      </c>
      <c r="F2" s="126">
        <v>2</v>
      </c>
      <c r="G2" s="126">
        <v>3</v>
      </c>
      <c r="H2" s="126">
        <v>4</v>
      </c>
      <c r="I2" s="126">
        <v>5</v>
      </c>
      <c r="J2" s="126">
        <v>6</v>
      </c>
      <c r="K2" s="126">
        <v>7</v>
      </c>
      <c r="L2" s="126">
        <v>8</v>
      </c>
      <c r="M2" s="126">
        <v>9</v>
      </c>
      <c r="N2" s="126">
        <v>10</v>
      </c>
      <c r="O2" s="126">
        <v>11</v>
      </c>
      <c r="P2" s="126">
        <v>12</v>
      </c>
      <c r="Q2" s="126">
        <v>13</v>
      </c>
      <c r="R2" s="126">
        <v>14</v>
      </c>
      <c r="S2" s="126">
        <v>15</v>
      </c>
      <c r="T2" s="126">
        <v>16</v>
      </c>
      <c r="U2" s="126">
        <v>17</v>
      </c>
      <c r="V2" s="126">
        <v>18</v>
      </c>
      <c r="W2" s="126">
        <v>19</v>
      </c>
      <c r="X2" s="126">
        <v>20</v>
      </c>
      <c r="Y2" s="126">
        <v>21</v>
      </c>
      <c r="Z2" s="126">
        <v>22</v>
      </c>
      <c r="AA2" s="126">
        <v>23</v>
      </c>
      <c r="AB2" s="126">
        <v>24</v>
      </c>
      <c r="AC2" s="126">
        <v>25</v>
      </c>
      <c r="AD2" s="126">
        <v>26</v>
      </c>
      <c r="AE2" s="126">
        <v>27</v>
      </c>
      <c r="AF2" s="126">
        <v>28</v>
      </c>
      <c r="AG2" s="126">
        <v>29</v>
      </c>
      <c r="AH2" s="126">
        <v>30</v>
      </c>
      <c r="AI2" s="126">
        <v>31</v>
      </c>
      <c r="AJ2" s="126">
        <v>32</v>
      </c>
      <c r="AK2" s="126">
        <v>33</v>
      </c>
      <c r="AL2" s="126">
        <v>34</v>
      </c>
      <c r="AM2" s="126">
        <v>35</v>
      </c>
      <c r="AN2" s="126">
        <v>36</v>
      </c>
      <c r="AO2" s="126">
        <v>37</v>
      </c>
      <c r="AP2" s="126">
        <v>38</v>
      </c>
      <c r="AQ2" s="126">
        <v>39</v>
      </c>
      <c r="AR2" s="126">
        <v>40</v>
      </c>
      <c r="AS2" s="126">
        <v>41</v>
      </c>
      <c r="AT2" s="126">
        <v>42</v>
      </c>
      <c r="AU2" s="126">
        <v>43</v>
      </c>
      <c r="AV2" s="126">
        <v>44</v>
      </c>
      <c r="AW2" s="126">
        <v>45</v>
      </c>
      <c r="AX2" s="126">
        <v>46</v>
      </c>
      <c r="AY2" s="126">
        <v>47</v>
      </c>
      <c r="AZ2" s="126">
        <v>48</v>
      </c>
      <c r="BA2" s="126">
        <v>49</v>
      </c>
      <c r="BB2" s="126">
        <v>50</v>
      </c>
      <c r="BC2" s="126">
        <v>51</v>
      </c>
      <c r="BD2" s="126">
        <v>52</v>
      </c>
      <c r="BE2" s="126">
        <v>53</v>
      </c>
      <c r="BF2" s="126">
        <v>54</v>
      </c>
      <c r="BG2" s="126">
        <v>55</v>
      </c>
      <c r="BH2" s="126">
        <v>56</v>
      </c>
      <c r="BI2" s="126">
        <v>57</v>
      </c>
      <c r="BJ2" s="126">
        <v>58</v>
      </c>
      <c r="BK2" s="126">
        <v>59</v>
      </c>
      <c r="BL2" s="126">
        <v>60</v>
      </c>
      <c r="BM2" s="126">
        <v>61</v>
      </c>
      <c r="BN2" s="126">
        <v>62</v>
      </c>
      <c r="BO2" s="126">
        <v>63</v>
      </c>
      <c r="BP2" s="126">
        <v>64</v>
      </c>
      <c r="BQ2" s="126">
        <v>65</v>
      </c>
      <c r="BR2" s="126">
        <v>66</v>
      </c>
      <c r="BS2" s="126">
        <v>67</v>
      </c>
      <c r="BT2" s="126">
        <v>68</v>
      </c>
      <c r="BU2" s="126">
        <v>69</v>
      </c>
      <c r="BV2" s="126">
        <v>70</v>
      </c>
      <c r="BW2" s="126">
        <v>71</v>
      </c>
      <c r="BX2" s="126">
        <v>72</v>
      </c>
      <c r="BY2" s="126">
        <v>73</v>
      </c>
      <c r="BZ2" s="126">
        <v>74</v>
      </c>
      <c r="CA2" s="126">
        <v>75</v>
      </c>
      <c r="CB2" s="126">
        <v>76</v>
      </c>
      <c r="CC2" s="126">
        <v>77</v>
      </c>
      <c r="CD2" s="126">
        <v>78</v>
      </c>
      <c r="CE2" s="126">
        <v>79</v>
      </c>
      <c r="CF2" s="126">
        <v>80</v>
      </c>
      <c r="CG2" s="126">
        <v>81</v>
      </c>
      <c r="CH2" s="126">
        <v>82</v>
      </c>
      <c r="CI2" s="126">
        <v>83</v>
      </c>
      <c r="CJ2" s="126">
        <v>84</v>
      </c>
      <c r="CK2" s="126">
        <v>85</v>
      </c>
      <c r="CL2" s="126">
        <v>86</v>
      </c>
      <c r="CM2" s="126">
        <v>87</v>
      </c>
      <c r="CN2" s="126">
        <v>88</v>
      </c>
      <c r="CO2" s="126">
        <v>89</v>
      </c>
      <c r="CP2" s="126">
        <v>90</v>
      </c>
      <c r="CQ2" s="126">
        <v>91</v>
      </c>
      <c r="CR2" s="126">
        <v>92</v>
      </c>
      <c r="CS2" s="126">
        <v>93</v>
      </c>
      <c r="CT2" s="126">
        <v>94</v>
      </c>
      <c r="CU2" s="126">
        <v>95</v>
      </c>
      <c r="CV2" s="126">
        <v>96</v>
      </c>
      <c r="CW2" s="126">
        <v>97</v>
      </c>
      <c r="CX2" s="126">
        <v>98</v>
      </c>
      <c r="CY2" s="126">
        <v>99</v>
      </c>
      <c r="CZ2" s="126">
        <v>100</v>
      </c>
      <c r="DA2" s="126">
        <v>101</v>
      </c>
      <c r="DB2" s="126">
        <v>102</v>
      </c>
      <c r="DC2" s="126">
        <v>103</v>
      </c>
      <c r="DD2" s="126">
        <v>104</v>
      </c>
      <c r="DE2" s="126">
        <v>105</v>
      </c>
      <c r="DF2" s="126">
        <v>106</v>
      </c>
      <c r="DG2" s="126">
        <v>107</v>
      </c>
      <c r="DH2" s="126">
        <v>108</v>
      </c>
      <c r="DI2" s="126">
        <v>109</v>
      </c>
      <c r="DJ2" s="126">
        <v>110</v>
      </c>
      <c r="DK2" s="126">
        <v>111</v>
      </c>
      <c r="DL2" s="126">
        <v>112</v>
      </c>
      <c r="DM2" s="126">
        <v>113</v>
      </c>
      <c r="DN2" s="126">
        <v>114</v>
      </c>
      <c r="DO2" s="126">
        <v>115</v>
      </c>
      <c r="DP2" s="126">
        <v>116</v>
      </c>
      <c r="DQ2" s="126">
        <v>117</v>
      </c>
      <c r="DR2" s="126">
        <v>118</v>
      </c>
      <c r="DS2" s="126">
        <v>119</v>
      </c>
      <c r="DT2" s="126">
        <v>120</v>
      </c>
      <c r="DU2" s="126">
        <v>121</v>
      </c>
      <c r="DV2" s="126">
        <v>122</v>
      </c>
      <c r="DW2" s="126">
        <v>123</v>
      </c>
      <c r="DX2" s="126">
        <v>124</v>
      </c>
      <c r="DY2" s="126">
        <v>125</v>
      </c>
      <c r="DZ2" s="126">
        <v>126</v>
      </c>
      <c r="EA2" s="126">
        <v>127</v>
      </c>
      <c r="EB2" s="126">
        <v>128</v>
      </c>
      <c r="EC2" s="126">
        <v>129</v>
      </c>
      <c r="ED2" s="126">
        <v>130</v>
      </c>
      <c r="EE2" s="126">
        <v>131</v>
      </c>
      <c r="EF2" s="126">
        <v>132</v>
      </c>
      <c r="EG2" s="126">
        <v>133</v>
      </c>
      <c r="EH2" s="126">
        <v>134</v>
      </c>
      <c r="EI2" s="126">
        <v>135</v>
      </c>
      <c r="EJ2" s="126">
        <v>136</v>
      </c>
      <c r="EK2" s="126">
        <v>137</v>
      </c>
      <c r="EL2" s="126">
        <v>138</v>
      </c>
      <c r="EM2" s="126">
        <v>139</v>
      </c>
      <c r="EN2" s="126">
        <v>140</v>
      </c>
      <c r="EO2" s="126">
        <v>141</v>
      </c>
      <c r="EP2" s="126">
        <v>142</v>
      </c>
      <c r="EQ2" s="126">
        <v>143</v>
      </c>
      <c r="ER2" s="126">
        <v>144</v>
      </c>
      <c r="ES2" s="126">
        <v>145</v>
      </c>
      <c r="ET2" s="126">
        <v>146</v>
      </c>
      <c r="EU2" s="126">
        <v>147</v>
      </c>
      <c r="EV2" s="126">
        <v>148</v>
      </c>
      <c r="EW2" s="126">
        <v>149</v>
      </c>
      <c r="EX2" s="126">
        <v>150</v>
      </c>
      <c r="EY2" s="126">
        <v>151</v>
      </c>
      <c r="EZ2" s="126">
        <v>152</v>
      </c>
      <c r="FA2" s="126">
        <v>153</v>
      </c>
      <c r="FB2" s="126">
        <v>154</v>
      </c>
      <c r="FC2" s="126">
        <v>155</v>
      </c>
      <c r="FD2" s="126">
        <v>156</v>
      </c>
      <c r="FE2" s="126">
        <v>157</v>
      </c>
      <c r="FF2" s="126">
        <v>158</v>
      </c>
      <c r="FG2" s="126">
        <v>159</v>
      </c>
      <c r="FH2" s="126">
        <v>160</v>
      </c>
      <c r="FI2" s="126">
        <v>161</v>
      </c>
      <c r="FJ2" s="126">
        <v>162</v>
      </c>
      <c r="FK2" s="126">
        <v>163</v>
      </c>
      <c r="FL2" s="126">
        <v>164</v>
      </c>
      <c r="FM2" s="126">
        <v>165</v>
      </c>
      <c r="FN2" s="126">
        <v>166</v>
      </c>
      <c r="FO2" s="126">
        <v>167</v>
      </c>
      <c r="FP2" s="126">
        <v>168</v>
      </c>
      <c r="FQ2" s="126">
        <v>169</v>
      </c>
      <c r="FR2" s="126">
        <v>170</v>
      </c>
      <c r="FS2" s="126">
        <v>171</v>
      </c>
      <c r="FT2" s="126">
        <v>172</v>
      </c>
      <c r="FU2" s="126">
        <v>173</v>
      </c>
      <c r="FV2" s="126">
        <v>174</v>
      </c>
      <c r="FW2" s="126">
        <v>175</v>
      </c>
      <c r="FX2" s="126">
        <v>176</v>
      </c>
      <c r="FY2" s="126">
        <v>177</v>
      </c>
      <c r="FZ2" s="126">
        <v>178</v>
      </c>
      <c r="GA2" s="126">
        <v>179</v>
      </c>
      <c r="GB2" s="126">
        <v>180</v>
      </c>
      <c r="GC2" s="126">
        <v>181</v>
      </c>
      <c r="GD2" s="126">
        <v>182</v>
      </c>
      <c r="GE2" s="126">
        <v>183</v>
      </c>
      <c r="GF2" s="126">
        <v>184</v>
      </c>
      <c r="GG2" s="126">
        <v>185</v>
      </c>
      <c r="GH2" s="126">
        <v>186</v>
      </c>
      <c r="GI2" s="126">
        <v>187</v>
      </c>
      <c r="GJ2" s="126">
        <v>188</v>
      </c>
      <c r="GK2" s="126">
        <v>189</v>
      </c>
      <c r="GL2" s="126">
        <v>190</v>
      </c>
      <c r="GM2" s="126">
        <v>191</v>
      </c>
      <c r="GN2" s="126">
        <v>192</v>
      </c>
      <c r="GO2" s="126">
        <v>193</v>
      </c>
      <c r="GP2" s="126">
        <v>194</v>
      </c>
      <c r="GQ2" s="126">
        <v>195</v>
      </c>
      <c r="GR2" s="126">
        <v>196</v>
      </c>
      <c r="GS2" s="126">
        <v>197</v>
      </c>
      <c r="GT2" s="126">
        <v>198</v>
      </c>
      <c r="GU2" s="126">
        <v>199</v>
      </c>
      <c r="GV2" s="126">
        <v>200</v>
      </c>
      <c r="GW2" s="126">
        <v>201</v>
      </c>
      <c r="GX2" s="126">
        <v>202</v>
      </c>
      <c r="GY2" s="126">
        <v>203</v>
      </c>
      <c r="GZ2" s="126">
        <v>204</v>
      </c>
      <c r="HA2" s="126">
        <v>205</v>
      </c>
      <c r="HB2" s="126">
        <v>206</v>
      </c>
      <c r="HC2" s="126">
        <v>207</v>
      </c>
      <c r="HD2" s="126">
        <v>208</v>
      </c>
      <c r="HE2" s="126">
        <v>209</v>
      </c>
      <c r="HF2" s="126">
        <v>210</v>
      </c>
      <c r="HG2" s="126">
        <v>211</v>
      </c>
      <c r="HH2" s="126">
        <v>212</v>
      </c>
      <c r="HI2" s="126">
        <v>213</v>
      </c>
      <c r="HJ2" s="126">
        <v>214</v>
      </c>
      <c r="HK2" s="126">
        <v>215</v>
      </c>
      <c r="HL2" s="126">
        <v>216</v>
      </c>
      <c r="HM2" s="126">
        <v>217</v>
      </c>
      <c r="HN2" s="126">
        <v>218</v>
      </c>
      <c r="HO2" s="126">
        <v>219</v>
      </c>
      <c r="HP2" s="126">
        <v>220</v>
      </c>
      <c r="HQ2" s="126">
        <v>221</v>
      </c>
      <c r="HR2" s="126">
        <v>222</v>
      </c>
      <c r="HS2" s="126">
        <v>223</v>
      </c>
      <c r="HT2" s="126">
        <v>224</v>
      </c>
      <c r="HU2" s="126">
        <v>225</v>
      </c>
      <c r="HV2" s="126">
        <v>226</v>
      </c>
      <c r="HW2" s="126">
        <v>227</v>
      </c>
      <c r="HX2" s="126">
        <v>228</v>
      </c>
      <c r="HY2" s="126">
        <v>229</v>
      </c>
      <c r="HZ2" s="126">
        <v>230</v>
      </c>
      <c r="IA2" s="126">
        <v>231</v>
      </c>
      <c r="IB2" s="126">
        <v>232</v>
      </c>
      <c r="IC2" s="126">
        <v>233</v>
      </c>
      <c r="ID2" s="126">
        <v>234</v>
      </c>
      <c r="IE2" s="126">
        <v>235</v>
      </c>
      <c r="IF2" s="126">
        <v>236</v>
      </c>
      <c r="IH2" s="127" t="s">
        <v>100</v>
      </c>
    </row>
    <row r="3" spans="2:246" ht="33" thickBot="1">
      <c r="B3" s="220" t="s">
        <v>98</v>
      </c>
      <c r="C3" s="127" t="s">
        <v>99</v>
      </c>
      <c r="D3" s="128"/>
      <c r="E3" s="129" t="s">
        <v>47</v>
      </c>
      <c r="F3" s="129" t="s">
        <v>48</v>
      </c>
      <c r="G3" s="129" t="s">
        <v>49</v>
      </c>
      <c r="H3" s="129" t="s">
        <v>50</v>
      </c>
      <c r="I3" s="129" t="s">
        <v>51</v>
      </c>
      <c r="J3" s="129" t="s">
        <v>52</v>
      </c>
      <c r="K3" s="129" t="s">
        <v>53</v>
      </c>
      <c r="L3" s="129" t="s">
        <v>54</v>
      </c>
      <c r="M3" s="129" t="s">
        <v>55</v>
      </c>
      <c r="N3" s="129" t="s">
        <v>56</v>
      </c>
      <c r="O3" s="129" t="s">
        <v>57</v>
      </c>
      <c r="P3" s="129" t="s">
        <v>58</v>
      </c>
      <c r="Q3" s="129" t="s">
        <v>59</v>
      </c>
      <c r="R3" s="129" t="s">
        <v>60</v>
      </c>
      <c r="S3" s="129" t="s">
        <v>61</v>
      </c>
      <c r="T3" s="129" t="s">
        <v>62</v>
      </c>
      <c r="U3" s="129" t="s">
        <v>63</v>
      </c>
      <c r="V3" s="129" t="s">
        <v>64</v>
      </c>
      <c r="W3" s="129" t="s">
        <v>65</v>
      </c>
      <c r="X3" s="129" t="s">
        <v>66</v>
      </c>
      <c r="Y3" s="129" t="s">
        <v>67</v>
      </c>
      <c r="Z3" s="129" t="s">
        <v>68</v>
      </c>
      <c r="AA3" s="129" t="s">
        <v>95</v>
      </c>
      <c r="AB3" s="129" t="s">
        <v>96</v>
      </c>
      <c r="AC3" s="129" t="s">
        <v>45</v>
      </c>
      <c r="AD3" s="129" t="s">
        <v>97</v>
      </c>
      <c r="AE3" s="129" t="s">
        <v>69</v>
      </c>
      <c r="AF3" s="129" t="s">
        <v>70</v>
      </c>
      <c r="AG3" s="129" t="s">
        <v>71</v>
      </c>
      <c r="AH3" s="129" t="s">
        <v>72</v>
      </c>
      <c r="AI3" s="129" t="s">
        <v>73</v>
      </c>
      <c r="AJ3" s="129" t="s">
        <v>74</v>
      </c>
      <c r="AK3" s="129" t="s">
        <v>75</v>
      </c>
      <c r="AL3" s="129" t="s">
        <v>76</v>
      </c>
      <c r="AM3" s="129" t="s">
        <v>77</v>
      </c>
      <c r="AN3" s="129" t="s">
        <v>78</v>
      </c>
      <c r="AO3" s="129" t="s">
        <v>79</v>
      </c>
      <c r="AP3" s="129" t="s">
        <v>80</v>
      </c>
      <c r="AQ3" s="129" t="s">
        <v>81</v>
      </c>
      <c r="AR3" s="129" t="s">
        <v>82</v>
      </c>
      <c r="AS3" s="129" t="s">
        <v>83</v>
      </c>
      <c r="AT3" s="129" t="s">
        <v>84</v>
      </c>
      <c r="AU3" s="129" t="s">
        <v>85</v>
      </c>
      <c r="AV3" s="129" t="s">
        <v>86</v>
      </c>
      <c r="AW3" s="129" t="s">
        <v>87</v>
      </c>
      <c r="AX3" s="129" t="s">
        <v>88</v>
      </c>
      <c r="AY3" s="129" t="s">
        <v>89</v>
      </c>
      <c r="AZ3" s="129" t="s">
        <v>90</v>
      </c>
      <c r="BA3" s="129" t="s">
        <v>91</v>
      </c>
      <c r="BB3" s="129" t="s">
        <v>92</v>
      </c>
      <c r="BC3" s="129" t="s">
        <v>93</v>
      </c>
      <c r="BD3" s="129" t="s">
        <v>94</v>
      </c>
      <c r="BE3" s="129" t="s">
        <v>162</v>
      </c>
      <c r="BF3" s="129" t="s">
        <v>163</v>
      </c>
      <c r="BG3" s="129" t="s">
        <v>164</v>
      </c>
      <c r="BH3" s="129" t="s">
        <v>165</v>
      </c>
      <c r="BI3" s="129" t="s">
        <v>166</v>
      </c>
      <c r="BJ3" s="129" t="s">
        <v>167</v>
      </c>
      <c r="BK3" s="129" t="s">
        <v>169</v>
      </c>
      <c r="BL3" s="129" t="s">
        <v>170</v>
      </c>
      <c r="BM3" s="129" t="s">
        <v>172</v>
      </c>
      <c r="BN3" s="129" t="s">
        <v>173</v>
      </c>
      <c r="BO3" s="129" t="s">
        <v>174</v>
      </c>
      <c r="BP3" s="129" t="s">
        <v>175</v>
      </c>
      <c r="BQ3" s="129" t="s">
        <v>176</v>
      </c>
      <c r="BR3" s="129" t="s">
        <v>177</v>
      </c>
      <c r="BS3" s="129" t="s">
        <v>178</v>
      </c>
      <c r="BT3" s="129" t="s">
        <v>179</v>
      </c>
      <c r="BU3" s="129" t="s">
        <v>180</v>
      </c>
      <c r="BV3" s="129" t="s">
        <v>181</v>
      </c>
      <c r="BW3" s="129" t="s">
        <v>182</v>
      </c>
      <c r="BX3" s="129" t="s">
        <v>183</v>
      </c>
      <c r="BY3" s="129" t="s">
        <v>185</v>
      </c>
      <c r="BZ3" s="129" t="s">
        <v>186</v>
      </c>
      <c r="CA3" s="129" t="s">
        <v>187</v>
      </c>
      <c r="CB3" s="129" t="s">
        <v>188</v>
      </c>
      <c r="CC3" s="129" t="s">
        <v>189</v>
      </c>
      <c r="CD3" s="129" t="s">
        <v>191</v>
      </c>
      <c r="CE3" s="129" t="s">
        <v>724</v>
      </c>
      <c r="CF3" s="129" t="s">
        <v>193</v>
      </c>
      <c r="CG3" s="129" t="s">
        <v>195</v>
      </c>
      <c r="CH3" s="129" t="s">
        <v>197</v>
      </c>
      <c r="CI3" s="129" t="s">
        <v>199</v>
      </c>
      <c r="CJ3" s="129" t="s">
        <v>200</v>
      </c>
      <c r="CK3" s="129" t="s">
        <v>201</v>
      </c>
      <c r="CL3" s="129" t="s">
        <v>202</v>
      </c>
      <c r="CM3" s="129" t="s">
        <v>203</v>
      </c>
      <c r="CN3" s="129" t="s">
        <v>204</v>
      </c>
      <c r="CO3" s="129" t="s">
        <v>205</v>
      </c>
      <c r="CP3" s="129" t="s">
        <v>206</v>
      </c>
      <c r="CQ3" s="129" t="s">
        <v>207</v>
      </c>
      <c r="CR3" s="129" t="s">
        <v>208</v>
      </c>
      <c r="CS3" s="129" t="s">
        <v>209</v>
      </c>
      <c r="CT3" s="129" t="s">
        <v>210</v>
      </c>
      <c r="CU3" s="129" t="s">
        <v>211</v>
      </c>
      <c r="CV3" s="129" t="s">
        <v>212</v>
      </c>
      <c r="CW3" s="129" t="s">
        <v>213</v>
      </c>
      <c r="CX3" s="129" t="s">
        <v>214</v>
      </c>
      <c r="CY3" s="129" t="s">
        <v>215</v>
      </c>
      <c r="CZ3" s="129" t="s">
        <v>216</v>
      </c>
      <c r="DA3" s="129" t="s">
        <v>217</v>
      </c>
      <c r="DB3" s="129" t="s">
        <v>218</v>
      </c>
      <c r="DC3" s="129" t="s">
        <v>219</v>
      </c>
      <c r="DD3" s="129" t="s">
        <v>220</v>
      </c>
      <c r="DE3" s="129" t="s">
        <v>221</v>
      </c>
      <c r="DF3" s="129" t="s">
        <v>222</v>
      </c>
      <c r="DG3" s="129" t="s">
        <v>223</v>
      </c>
      <c r="DH3" s="129" t="s">
        <v>224</v>
      </c>
      <c r="DI3" s="129" t="s">
        <v>225</v>
      </c>
      <c r="DJ3" s="129" t="s">
        <v>226</v>
      </c>
      <c r="DK3" s="129" t="s">
        <v>227</v>
      </c>
      <c r="DL3" s="129" t="s">
        <v>229</v>
      </c>
      <c r="DM3" s="129" t="s">
        <v>231</v>
      </c>
      <c r="DN3" s="129" t="s">
        <v>232</v>
      </c>
      <c r="DO3" s="129" t="s">
        <v>233</v>
      </c>
      <c r="DP3" s="129" t="s">
        <v>234</v>
      </c>
      <c r="DQ3" s="129" t="s">
        <v>236</v>
      </c>
      <c r="DR3" s="129" t="s">
        <v>237</v>
      </c>
      <c r="DS3" s="129" t="s">
        <v>238</v>
      </c>
      <c r="DT3" s="129" t="s">
        <v>239</v>
      </c>
      <c r="DU3" s="129" t="s">
        <v>240</v>
      </c>
      <c r="DV3" s="129" t="s">
        <v>241</v>
      </c>
      <c r="DW3" s="129" t="s">
        <v>242</v>
      </c>
      <c r="DX3" s="129" t="s">
        <v>243</v>
      </c>
      <c r="DY3" s="129" t="s">
        <v>244</v>
      </c>
      <c r="DZ3" s="129" t="s">
        <v>245</v>
      </c>
      <c r="EA3" s="129" t="s">
        <v>246</v>
      </c>
      <c r="EB3" s="129" t="s">
        <v>247</v>
      </c>
      <c r="EC3" s="129" t="s">
        <v>248</v>
      </c>
      <c r="ED3" s="129" t="s">
        <v>249</v>
      </c>
      <c r="EE3" s="129" t="s">
        <v>250</v>
      </c>
      <c r="EF3" s="129" t="s">
        <v>251</v>
      </c>
      <c r="EG3" s="129" t="s">
        <v>252</v>
      </c>
      <c r="EH3" s="129" t="s">
        <v>253</v>
      </c>
      <c r="EI3" s="129" t="s">
        <v>254</v>
      </c>
      <c r="EJ3" s="129" t="s">
        <v>255</v>
      </c>
      <c r="EK3" s="129" t="s">
        <v>256</v>
      </c>
      <c r="EL3" s="129" t="s">
        <v>257</v>
      </c>
      <c r="EM3" s="129" t="s">
        <v>258</v>
      </c>
      <c r="EN3" s="129" t="s">
        <v>259</v>
      </c>
      <c r="EO3" s="129" t="s">
        <v>260</v>
      </c>
      <c r="EP3" s="129" t="s">
        <v>261</v>
      </c>
      <c r="EQ3" s="129" t="s">
        <v>262</v>
      </c>
      <c r="ER3" s="129" t="s">
        <v>263</v>
      </c>
      <c r="ES3" s="129" t="s">
        <v>264</v>
      </c>
      <c r="ET3" s="129" t="s">
        <v>265</v>
      </c>
      <c r="EU3" s="129" t="s">
        <v>266</v>
      </c>
      <c r="EV3" s="129" t="s">
        <v>267</v>
      </c>
      <c r="EW3" s="129" t="s">
        <v>268</v>
      </c>
      <c r="EX3" s="129" t="s">
        <v>269</v>
      </c>
      <c r="EY3" s="129" t="s">
        <v>270</v>
      </c>
      <c r="EZ3" s="129" t="s">
        <v>271</v>
      </c>
      <c r="FA3" s="129" t="s">
        <v>272</v>
      </c>
      <c r="FB3" s="129" t="s">
        <v>273</v>
      </c>
      <c r="FC3" s="129" t="s">
        <v>274</v>
      </c>
      <c r="FD3" s="129" t="s">
        <v>275</v>
      </c>
      <c r="FE3" s="129" t="s">
        <v>276</v>
      </c>
      <c r="FF3" s="129" t="s">
        <v>277</v>
      </c>
      <c r="FG3" s="129" t="s">
        <v>278</v>
      </c>
      <c r="FH3" s="129" t="s">
        <v>279</v>
      </c>
      <c r="FI3" s="129" t="s">
        <v>280</v>
      </c>
      <c r="FJ3" s="129" t="s">
        <v>281</v>
      </c>
      <c r="FK3" s="129" t="s">
        <v>282</v>
      </c>
      <c r="FL3" s="129" t="s">
        <v>283</v>
      </c>
      <c r="FM3" s="129" t="s">
        <v>284</v>
      </c>
      <c r="FN3" s="129" t="s">
        <v>285</v>
      </c>
      <c r="FO3" s="129" t="s">
        <v>286</v>
      </c>
      <c r="FP3" s="129" t="s">
        <v>287</v>
      </c>
      <c r="FQ3" s="129" t="s">
        <v>288</v>
      </c>
      <c r="FR3" s="129" t="s">
        <v>289</v>
      </c>
      <c r="FS3" s="129" t="s">
        <v>290</v>
      </c>
      <c r="FT3" s="129" t="s">
        <v>291</v>
      </c>
      <c r="FU3" s="129" t="s">
        <v>292</v>
      </c>
      <c r="FV3" s="129" t="s">
        <v>293</v>
      </c>
      <c r="FW3" s="129" t="s">
        <v>294</v>
      </c>
      <c r="FX3" s="129" t="s">
        <v>295</v>
      </c>
      <c r="FY3" s="129" t="s">
        <v>296</v>
      </c>
      <c r="FZ3" s="129" t="s">
        <v>297</v>
      </c>
      <c r="GA3" s="129" t="s">
        <v>298</v>
      </c>
      <c r="GB3" s="129" t="s">
        <v>299</v>
      </c>
      <c r="GC3" s="129" t="s">
        <v>300</v>
      </c>
      <c r="GD3" s="129" t="s">
        <v>301</v>
      </c>
      <c r="GE3" s="129" t="s">
        <v>302</v>
      </c>
      <c r="GF3" s="129" t="s">
        <v>303</v>
      </c>
      <c r="GG3" s="129" t="s">
        <v>304</v>
      </c>
      <c r="GH3" s="129" t="s">
        <v>305</v>
      </c>
      <c r="GI3" s="129" t="s">
        <v>306</v>
      </c>
      <c r="GJ3" s="129" t="s">
        <v>307</v>
      </c>
      <c r="GK3" s="129" t="s">
        <v>308</v>
      </c>
      <c r="GL3" s="129" t="s">
        <v>309</v>
      </c>
      <c r="GM3" s="129" t="s">
        <v>310</v>
      </c>
      <c r="GN3" s="129" t="s">
        <v>311</v>
      </c>
      <c r="GO3" s="129" t="s">
        <v>312</v>
      </c>
      <c r="GP3" s="129" t="s">
        <v>313</v>
      </c>
      <c r="GQ3" s="129" t="s">
        <v>314</v>
      </c>
      <c r="GR3" s="129" t="s">
        <v>315</v>
      </c>
      <c r="GS3" s="129" t="s">
        <v>316</v>
      </c>
      <c r="GT3" s="129" t="s">
        <v>317</v>
      </c>
      <c r="GU3" s="129" t="s">
        <v>318</v>
      </c>
      <c r="GV3" s="129" t="s">
        <v>319</v>
      </c>
      <c r="GW3" s="129" t="s">
        <v>320</v>
      </c>
      <c r="GX3" s="129" t="s">
        <v>321</v>
      </c>
      <c r="GY3" s="129" t="s">
        <v>322</v>
      </c>
      <c r="GZ3" s="129" t="s">
        <v>323</v>
      </c>
      <c r="HA3" s="129" t="s">
        <v>324</v>
      </c>
      <c r="HB3" s="129" t="s">
        <v>325</v>
      </c>
      <c r="HC3" s="129" t="s">
        <v>326</v>
      </c>
      <c r="HD3" s="129" t="s">
        <v>327</v>
      </c>
      <c r="HE3" s="129" t="s">
        <v>328</v>
      </c>
      <c r="HF3" s="129" t="s">
        <v>329</v>
      </c>
      <c r="HG3" s="129" t="s">
        <v>330</v>
      </c>
      <c r="HH3" s="129" t="s">
        <v>331</v>
      </c>
      <c r="HI3" s="129" t="s">
        <v>332</v>
      </c>
      <c r="HJ3" s="129" t="s">
        <v>333</v>
      </c>
      <c r="HK3" s="129" t="s">
        <v>334</v>
      </c>
      <c r="HL3" s="129" t="s">
        <v>335</v>
      </c>
      <c r="HM3" s="129" t="s">
        <v>336</v>
      </c>
      <c r="HN3" s="129" t="s">
        <v>337</v>
      </c>
      <c r="HO3" s="129" t="s">
        <v>338</v>
      </c>
      <c r="HP3" s="129" t="s">
        <v>339</v>
      </c>
      <c r="HQ3" s="129" t="s">
        <v>340</v>
      </c>
      <c r="HR3" s="129" t="s">
        <v>341</v>
      </c>
      <c r="HS3" s="129" t="s">
        <v>342</v>
      </c>
      <c r="HT3" s="129" t="s">
        <v>343</v>
      </c>
      <c r="HU3" s="129" t="s">
        <v>344</v>
      </c>
      <c r="HV3" s="129" t="s">
        <v>345</v>
      </c>
      <c r="HW3" s="129" t="s">
        <v>346</v>
      </c>
      <c r="HX3" s="129" t="s">
        <v>347</v>
      </c>
      <c r="HY3" s="129" t="s">
        <v>348</v>
      </c>
      <c r="HZ3" s="129" t="s">
        <v>349</v>
      </c>
      <c r="IA3" s="129" t="s">
        <v>350</v>
      </c>
      <c r="IB3" s="129" t="s">
        <v>351</v>
      </c>
      <c r="IC3" s="129" t="s">
        <v>352</v>
      </c>
      <c r="ID3" s="129" t="s">
        <v>353</v>
      </c>
      <c r="IE3" s="129" t="s">
        <v>354</v>
      </c>
      <c r="IF3" s="130" t="s">
        <v>355</v>
      </c>
      <c r="IG3" s="131">
        <f>SUM(IG4:IG173)</f>
        <v>429</v>
      </c>
      <c r="IH3" s="132"/>
      <c r="II3" s="133" t="s">
        <v>99</v>
      </c>
      <c r="IJ3" s="220" t="s">
        <v>98</v>
      </c>
      <c r="IL3" s="133" t="s">
        <v>99</v>
      </c>
    </row>
    <row r="4" spans="1:246" ht="26.25">
      <c r="A4" s="134">
        <f>IG4</f>
        <v>2</v>
      </c>
      <c r="B4" s="220"/>
      <c r="C4" s="133">
        <v>1</v>
      </c>
      <c r="D4" s="129" t="s">
        <v>358</v>
      </c>
      <c r="E4" s="135"/>
      <c r="F4" s="135"/>
      <c r="G4" s="136">
        <v>1</v>
      </c>
      <c r="H4" s="136"/>
      <c r="I4" s="136"/>
      <c r="J4" s="135"/>
      <c r="K4" s="136"/>
      <c r="L4" s="136"/>
      <c r="M4" s="135"/>
      <c r="N4" s="135"/>
      <c r="O4" s="136"/>
      <c r="P4" s="135"/>
      <c r="Q4" s="136"/>
      <c r="R4" s="136"/>
      <c r="S4" s="136"/>
      <c r="T4" s="135"/>
      <c r="U4" s="135"/>
      <c r="V4" s="136"/>
      <c r="W4" s="136">
        <v>1</v>
      </c>
      <c r="X4" s="135"/>
      <c r="Y4" s="136"/>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5"/>
      <c r="DY4" s="135"/>
      <c r="DZ4" s="135"/>
      <c r="EA4" s="135"/>
      <c r="EB4" s="136"/>
      <c r="EC4" s="135"/>
      <c r="ED4" s="136"/>
      <c r="EE4" s="136"/>
      <c r="EF4" s="135"/>
      <c r="EG4" s="135"/>
      <c r="EH4" s="136"/>
      <c r="EI4" s="135"/>
      <c r="EJ4" s="135"/>
      <c r="EK4" s="135"/>
      <c r="EL4" s="135"/>
      <c r="EM4" s="136"/>
      <c r="EN4" s="136"/>
      <c r="EO4" s="136"/>
      <c r="EP4" s="136"/>
      <c r="EQ4" s="136"/>
      <c r="ER4" s="135"/>
      <c r="ES4" s="136"/>
      <c r="ET4" s="135"/>
      <c r="EU4" s="136"/>
      <c r="EV4" s="136"/>
      <c r="EW4" s="136"/>
      <c r="EX4" s="136"/>
      <c r="EY4" s="136"/>
      <c r="EZ4" s="136"/>
      <c r="FA4" s="136"/>
      <c r="FB4" s="136"/>
      <c r="FC4" s="135"/>
      <c r="FD4" s="136"/>
      <c r="FE4" s="135"/>
      <c r="FF4" s="136"/>
      <c r="FG4" s="136"/>
      <c r="FH4" s="135"/>
      <c r="FI4" s="135"/>
      <c r="FJ4" s="136"/>
      <c r="FK4" s="136"/>
      <c r="FL4" s="136"/>
      <c r="FM4" s="136"/>
      <c r="FN4" s="136"/>
      <c r="FO4" s="136"/>
      <c r="FP4" s="136"/>
      <c r="FQ4" s="136"/>
      <c r="FR4" s="135"/>
      <c r="FS4" s="135"/>
      <c r="FT4" s="135"/>
      <c r="FU4" s="136"/>
      <c r="FV4" s="135"/>
      <c r="FW4" s="135"/>
      <c r="FX4" s="135"/>
      <c r="FY4" s="136"/>
      <c r="FZ4" s="136"/>
      <c r="GA4" s="136"/>
      <c r="GB4" s="136"/>
      <c r="GC4" s="136"/>
      <c r="GD4" s="135"/>
      <c r="GE4" s="135"/>
      <c r="GF4" s="136"/>
      <c r="GG4" s="135"/>
      <c r="GH4" s="136"/>
      <c r="GI4" s="135"/>
      <c r="GJ4" s="135"/>
      <c r="GK4" s="135"/>
      <c r="GL4" s="135"/>
      <c r="GM4" s="135"/>
      <c r="GN4" s="135"/>
      <c r="GO4" s="135"/>
      <c r="GP4" s="135"/>
      <c r="GQ4" s="135"/>
      <c r="GR4" s="135"/>
      <c r="GS4" s="135"/>
      <c r="GT4" s="135"/>
      <c r="GU4" s="135"/>
      <c r="GV4" s="135"/>
      <c r="GW4" s="135"/>
      <c r="GX4" s="135"/>
      <c r="GY4" s="135"/>
      <c r="GZ4" s="136"/>
      <c r="HA4" s="135"/>
      <c r="HB4" s="135"/>
      <c r="HC4" s="135"/>
      <c r="HD4" s="136"/>
      <c r="HE4" s="135"/>
      <c r="HF4" s="135"/>
      <c r="HG4" s="136"/>
      <c r="HH4" s="136"/>
      <c r="HI4" s="135"/>
      <c r="HJ4" s="136"/>
      <c r="HK4" s="136"/>
      <c r="HL4" s="135"/>
      <c r="HM4" s="136"/>
      <c r="HN4" s="136"/>
      <c r="HO4" s="135"/>
      <c r="HP4" s="136"/>
      <c r="HQ4" s="135"/>
      <c r="HR4" s="135"/>
      <c r="HS4" s="135"/>
      <c r="HT4" s="135"/>
      <c r="HU4" s="135"/>
      <c r="HV4" s="136"/>
      <c r="HW4" s="136"/>
      <c r="HX4" s="135"/>
      <c r="HY4" s="135"/>
      <c r="HZ4" s="136"/>
      <c r="IA4" s="135"/>
      <c r="IB4" s="135"/>
      <c r="IC4" s="136"/>
      <c r="ID4" s="136"/>
      <c r="IE4" s="136"/>
      <c r="IF4" s="136"/>
      <c r="IG4" s="137">
        <f>SUM(E4:IF4)</f>
        <v>2</v>
      </c>
      <c r="IH4" s="129" t="s">
        <v>358</v>
      </c>
      <c r="II4" s="133">
        <v>1</v>
      </c>
      <c r="IJ4" s="220"/>
      <c r="IL4" s="133">
        <v>1</v>
      </c>
    </row>
    <row r="5" spans="1:246" ht="26.25">
      <c r="A5" s="134">
        <f aca="true" t="shared" si="0" ref="A5:A68">IG5</f>
        <v>4</v>
      </c>
      <c r="B5" s="220"/>
      <c r="C5" s="133">
        <v>2</v>
      </c>
      <c r="D5" s="122" t="s">
        <v>361</v>
      </c>
      <c r="E5" s="135">
        <v>1</v>
      </c>
      <c r="F5" s="135">
        <v>1</v>
      </c>
      <c r="G5" s="136">
        <v>1</v>
      </c>
      <c r="H5" s="136"/>
      <c r="I5" s="136"/>
      <c r="J5" s="135"/>
      <c r="K5" s="136"/>
      <c r="L5" s="136"/>
      <c r="M5" s="135"/>
      <c r="N5" s="136"/>
      <c r="O5" s="136"/>
      <c r="P5" s="135"/>
      <c r="Q5" s="136"/>
      <c r="R5" s="136"/>
      <c r="S5" s="136"/>
      <c r="T5" s="135"/>
      <c r="U5" s="135"/>
      <c r="V5" s="136"/>
      <c r="W5" s="136"/>
      <c r="X5" s="135"/>
      <c r="Y5" s="136"/>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5"/>
      <c r="DY5" s="135"/>
      <c r="DZ5" s="135"/>
      <c r="EA5" s="135"/>
      <c r="EB5" s="136"/>
      <c r="EC5" s="135"/>
      <c r="ED5" s="136"/>
      <c r="EE5" s="136"/>
      <c r="EF5" s="135"/>
      <c r="EG5" s="135"/>
      <c r="EH5" s="136"/>
      <c r="EI5" s="135"/>
      <c r="EJ5" s="135"/>
      <c r="EK5" s="135"/>
      <c r="EL5" s="135"/>
      <c r="EM5" s="136"/>
      <c r="EN5" s="136"/>
      <c r="EO5" s="136"/>
      <c r="EP5" s="136"/>
      <c r="EQ5" s="136"/>
      <c r="ER5" s="135"/>
      <c r="ES5" s="136"/>
      <c r="ET5" s="135"/>
      <c r="EU5" s="136"/>
      <c r="EV5" s="136"/>
      <c r="EW5" s="136"/>
      <c r="EX5" s="136"/>
      <c r="EY5" s="136"/>
      <c r="EZ5" s="136"/>
      <c r="FA5" s="136"/>
      <c r="FB5" s="136"/>
      <c r="FC5" s="135"/>
      <c r="FD5" s="136"/>
      <c r="FE5" s="135"/>
      <c r="FF5" s="136"/>
      <c r="FG5" s="136"/>
      <c r="FH5" s="135"/>
      <c r="FI5" s="135"/>
      <c r="FJ5" s="136"/>
      <c r="FK5" s="136"/>
      <c r="FL5" s="136"/>
      <c r="FM5" s="136"/>
      <c r="FN5" s="136"/>
      <c r="FO5" s="136"/>
      <c r="FP5" s="136"/>
      <c r="FQ5" s="136"/>
      <c r="FR5" s="135"/>
      <c r="FS5" s="135"/>
      <c r="FT5" s="135"/>
      <c r="FU5" s="136"/>
      <c r="FV5" s="135"/>
      <c r="FW5" s="135"/>
      <c r="FX5" s="135"/>
      <c r="FY5" s="136"/>
      <c r="FZ5" s="136"/>
      <c r="GA5" s="136"/>
      <c r="GB5" s="136"/>
      <c r="GC5" s="136"/>
      <c r="GD5" s="135"/>
      <c r="GE5" s="135"/>
      <c r="GF5" s="136"/>
      <c r="GG5" s="135"/>
      <c r="GH5" s="136"/>
      <c r="GI5" s="135"/>
      <c r="GJ5" s="135"/>
      <c r="GK5" s="135"/>
      <c r="GL5" s="135"/>
      <c r="GM5" s="135"/>
      <c r="GN5" s="135"/>
      <c r="GO5" s="135"/>
      <c r="GP5" s="135"/>
      <c r="GQ5" s="135"/>
      <c r="GR5" s="135"/>
      <c r="GS5" s="135"/>
      <c r="GT5" s="135"/>
      <c r="GU5" s="135"/>
      <c r="GV5" s="135"/>
      <c r="GW5" s="135"/>
      <c r="GX5" s="135"/>
      <c r="GY5" s="135"/>
      <c r="GZ5" s="136"/>
      <c r="HA5" s="135"/>
      <c r="HB5" s="135"/>
      <c r="HC5" s="135"/>
      <c r="HD5" s="136"/>
      <c r="HE5" s="135"/>
      <c r="HF5" s="135"/>
      <c r="HG5" s="136"/>
      <c r="HH5" s="136"/>
      <c r="HI5" s="135"/>
      <c r="HJ5" s="136"/>
      <c r="HK5" s="136"/>
      <c r="HL5" s="135"/>
      <c r="HM5" s="136"/>
      <c r="HN5" s="136"/>
      <c r="HO5" s="135"/>
      <c r="HP5" s="136"/>
      <c r="HQ5" s="135"/>
      <c r="HR5" s="135"/>
      <c r="HS5" s="135"/>
      <c r="HT5" s="135"/>
      <c r="HU5" s="135"/>
      <c r="HV5" s="136"/>
      <c r="HW5" s="136"/>
      <c r="HX5" s="135"/>
      <c r="HY5" s="135"/>
      <c r="HZ5" s="136"/>
      <c r="IA5" s="135"/>
      <c r="IB5" s="135"/>
      <c r="IC5" s="136"/>
      <c r="ID5" s="136"/>
      <c r="IE5" s="136">
        <v>1</v>
      </c>
      <c r="IF5" s="136"/>
      <c r="IG5" s="138">
        <f>SUM(E5:IF5)</f>
        <v>4</v>
      </c>
      <c r="IH5" s="100" t="s">
        <v>361</v>
      </c>
      <c r="II5" s="133">
        <v>2</v>
      </c>
      <c r="IJ5" s="220"/>
      <c r="IL5" s="133">
        <v>2</v>
      </c>
    </row>
    <row r="6" spans="1:246" ht="26.25">
      <c r="A6" s="134">
        <f t="shared" si="0"/>
        <v>3</v>
      </c>
      <c r="B6" s="220"/>
      <c r="C6" s="133">
        <v>3</v>
      </c>
      <c r="D6" s="129" t="s">
        <v>362</v>
      </c>
      <c r="E6" s="135">
        <v>1</v>
      </c>
      <c r="F6" s="135"/>
      <c r="G6" s="136">
        <v>1</v>
      </c>
      <c r="H6" s="136"/>
      <c r="I6" s="136"/>
      <c r="J6" s="135"/>
      <c r="K6" s="136"/>
      <c r="L6" s="136"/>
      <c r="M6" s="135"/>
      <c r="N6" s="135"/>
      <c r="O6" s="136"/>
      <c r="P6" s="135"/>
      <c r="Q6" s="136"/>
      <c r="R6" s="136"/>
      <c r="S6" s="136"/>
      <c r="T6" s="135"/>
      <c r="U6" s="135"/>
      <c r="V6" s="136"/>
      <c r="W6" s="136"/>
      <c r="X6" s="135"/>
      <c r="Y6" s="136"/>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5"/>
      <c r="DY6" s="135"/>
      <c r="DZ6" s="135"/>
      <c r="EA6" s="135"/>
      <c r="EB6" s="136"/>
      <c r="EC6" s="135"/>
      <c r="ED6" s="136"/>
      <c r="EE6" s="136"/>
      <c r="EF6" s="135"/>
      <c r="EG6" s="135"/>
      <c r="EH6" s="136"/>
      <c r="EI6" s="135"/>
      <c r="EJ6" s="135"/>
      <c r="EK6" s="135"/>
      <c r="EL6" s="135"/>
      <c r="EM6" s="136"/>
      <c r="EN6" s="136"/>
      <c r="EO6" s="136"/>
      <c r="EP6" s="136"/>
      <c r="EQ6" s="136"/>
      <c r="ER6" s="135"/>
      <c r="ES6" s="136"/>
      <c r="ET6" s="135"/>
      <c r="EU6" s="136"/>
      <c r="EV6" s="136"/>
      <c r="EW6" s="136"/>
      <c r="EX6" s="136"/>
      <c r="EY6" s="136"/>
      <c r="EZ6" s="136"/>
      <c r="FA6" s="136"/>
      <c r="FB6" s="136"/>
      <c r="FC6" s="135"/>
      <c r="FD6" s="136"/>
      <c r="FE6" s="135"/>
      <c r="FF6" s="136"/>
      <c r="FG6" s="136"/>
      <c r="FH6" s="135"/>
      <c r="FI6" s="135"/>
      <c r="FJ6" s="136"/>
      <c r="FK6" s="136"/>
      <c r="FL6" s="136"/>
      <c r="FM6" s="136"/>
      <c r="FN6" s="136"/>
      <c r="FO6" s="136"/>
      <c r="FP6" s="136"/>
      <c r="FQ6" s="136"/>
      <c r="FR6" s="135"/>
      <c r="FS6" s="135"/>
      <c r="FT6" s="135"/>
      <c r="FU6" s="136"/>
      <c r="FV6" s="135"/>
      <c r="FW6" s="135"/>
      <c r="FX6" s="135"/>
      <c r="FY6" s="136"/>
      <c r="FZ6" s="136"/>
      <c r="GA6" s="136"/>
      <c r="GB6" s="136"/>
      <c r="GC6" s="136"/>
      <c r="GD6" s="135"/>
      <c r="GE6" s="135"/>
      <c r="GF6" s="136"/>
      <c r="GG6" s="135"/>
      <c r="GH6" s="136"/>
      <c r="GI6" s="135"/>
      <c r="GJ6" s="135"/>
      <c r="GK6" s="135"/>
      <c r="GL6" s="135"/>
      <c r="GM6" s="135"/>
      <c r="GN6" s="135"/>
      <c r="GO6" s="135"/>
      <c r="GP6" s="135"/>
      <c r="GQ6" s="135"/>
      <c r="GR6" s="135"/>
      <c r="GS6" s="135"/>
      <c r="GT6" s="135"/>
      <c r="GU6" s="135"/>
      <c r="GV6" s="135"/>
      <c r="GW6" s="135"/>
      <c r="GX6" s="135"/>
      <c r="GY6" s="135"/>
      <c r="GZ6" s="136"/>
      <c r="HA6" s="135"/>
      <c r="HB6" s="135"/>
      <c r="HC6" s="135"/>
      <c r="HD6" s="136"/>
      <c r="HE6" s="135"/>
      <c r="HF6" s="135"/>
      <c r="HG6" s="136"/>
      <c r="HH6" s="136"/>
      <c r="HI6" s="135"/>
      <c r="HJ6" s="136"/>
      <c r="HK6" s="136"/>
      <c r="HL6" s="135"/>
      <c r="HM6" s="136"/>
      <c r="HN6" s="136"/>
      <c r="HO6" s="135"/>
      <c r="HP6" s="136"/>
      <c r="HQ6" s="135"/>
      <c r="HR6" s="135"/>
      <c r="HS6" s="135"/>
      <c r="HT6" s="135"/>
      <c r="HU6" s="135"/>
      <c r="HV6" s="136"/>
      <c r="HW6" s="136"/>
      <c r="HX6" s="135"/>
      <c r="HY6" s="135"/>
      <c r="HZ6" s="136"/>
      <c r="IA6" s="135"/>
      <c r="IB6" s="135"/>
      <c r="IC6" s="136"/>
      <c r="ID6" s="136"/>
      <c r="IE6" s="136">
        <v>1</v>
      </c>
      <c r="IF6" s="136"/>
      <c r="IG6" s="137">
        <f>SUM(E6:IF6)</f>
        <v>3</v>
      </c>
      <c r="IH6" s="129" t="s">
        <v>362</v>
      </c>
      <c r="II6" s="133">
        <v>3</v>
      </c>
      <c r="IJ6" s="220"/>
      <c r="IL6" s="133">
        <v>3</v>
      </c>
    </row>
    <row r="7" spans="1:246" ht="26.25">
      <c r="A7" s="134">
        <f t="shared" si="0"/>
        <v>2</v>
      </c>
      <c r="B7" s="220"/>
      <c r="C7" s="133">
        <v>4</v>
      </c>
      <c r="D7" s="129" t="s">
        <v>363</v>
      </c>
      <c r="E7" s="135"/>
      <c r="F7" s="135"/>
      <c r="G7" s="136">
        <v>1</v>
      </c>
      <c r="H7" s="136"/>
      <c r="I7" s="136"/>
      <c r="J7" s="135"/>
      <c r="K7" s="136"/>
      <c r="L7" s="136"/>
      <c r="M7" s="135"/>
      <c r="N7" s="135"/>
      <c r="O7" s="136"/>
      <c r="P7" s="135"/>
      <c r="Q7" s="136"/>
      <c r="R7" s="136"/>
      <c r="S7" s="136"/>
      <c r="T7" s="135"/>
      <c r="U7" s="135"/>
      <c r="V7" s="136"/>
      <c r="W7" s="136"/>
      <c r="X7" s="135"/>
      <c r="Y7" s="136"/>
      <c r="Z7" s="135">
        <v>1</v>
      </c>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5"/>
      <c r="DY7" s="135"/>
      <c r="DZ7" s="135"/>
      <c r="EA7" s="135"/>
      <c r="EB7" s="136"/>
      <c r="EC7" s="135"/>
      <c r="ED7" s="136"/>
      <c r="EE7" s="136"/>
      <c r="EF7" s="135"/>
      <c r="EG7" s="135"/>
      <c r="EH7" s="136"/>
      <c r="EI7" s="135"/>
      <c r="EJ7" s="135"/>
      <c r="EK7" s="135"/>
      <c r="EL7" s="135"/>
      <c r="EM7" s="136"/>
      <c r="EN7" s="136"/>
      <c r="EO7" s="136"/>
      <c r="EP7" s="136"/>
      <c r="EQ7" s="136"/>
      <c r="ER7" s="135"/>
      <c r="ES7" s="136"/>
      <c r="ET7" s="135"/>
      <c r="EU7" s="136"/>
      <c r="EV7" s="136"/>
      <c r="EW7" s="136"/>
      <c r="EX7" s="136"/>
      <c r="EY7" s="136"/>
      <c r="EZ7" s="136"/>
      <c r="FA7" s="136"/>
      <c r="FB7" s="136"/>
      <c r="FC7" s="135"/>
      <c r="FD7" s="136"/>
      <c r="FE7" s="135"/>
      <c r="FF7" s="136"/>
      <c r="FG7" s="136"/>
      <c r="FH7" s="135"/>
      <c r="FI7" s="135"/>
      <c r="FJ7" s="136"/>
      <c r="FK7" s="136"/>
      <c r="FL7" s="136"/>
      <c r="FM7" s="136"/>
      <c r="FN7" s="136"/>
      <c r="FO7" s="136"/>
      <c r="FP7" s="136"/>
      <c r="FQ7" s="136"/>
      <c r="FR7" s="135"/>
      <c r="FS7" s="135"/>
      <c r="FT7" s="135"/>
      <c r="FU7" s="136"/>
      <c r="FV7" s="135"/>
      <c r="FW7" s="135"/>
      <c r="FX7" s="135"/>
      <c r="FY7" s="136"/>
      <c r="FZ7" s="136"/>
      <c r="GA7" s="136"/>
      <c r="GB7" s="136"/>
      <c r="GC7" s="136"/>
      <c r="GD7" s="135"/>
      <c r="GE7" s="135"/>
      <c r="GF7" s="136"/>
      <c r="GG7" s="135"/>
      <c r="GH7" s="136"/>
      <c r="GI7" s="135"/>
      <c r="GJ7" s="135"/>
      <c r="GK7" s="135"/>
      <c r="GL7" s="135"/>
      <c r="GM7" s="135"/>
      <c r="GN7" s="135"/>
      <c r="GO7" s="135"/>
      <c r="GP7" s="135"/>
      <c r="GQ7" s="135"/>
      <c r="GR7" s="135"/>
      <c r="GS7" s="135"/>
      <c r="GT7" s="135"/>
      <c r="GU7" s="135"/>
      <c r="GV7" s="135"/>
      <c r="GW7" s="135"/>
      <c r="GX7" s="135"/>
      <c r="GY7" s="135"/>
      <c r="GZ7" s="136"/>
      <c r="HA7" s="135"/>
      <c r="HB7" s="135"/>
      <c r="HC7" s="135"/>
      <c r="HD7" s="136"/>
      <c r="HE7" s="135"/>
      <c r="HF7" s="135"/>
      <c r="HG7" s="136"/>
      <c r="HH7" s="136"/>
      <c r="HI7" s="135"/>
      <c r="HJ7" s="136"/>
      <c r="HK7" s="136"/>
      <c r="HL7" s="135"/>
      <c r="HM7" s="136"/>
      <c r="HN7" s="136"/>
      <c r="HO7" s="135"/>
      <c r="HP7" s="136"/>
      <c r="HQ7" s="135"/>
      <c r="HR7" s="135"/>
      <c r="HS7" s="135"/>
      <c r="HT7" s="135"/>
      <c r="HU7" s="135"/>
      <c r="HV7" s="136"/>
      <c r="HW7" s="136"/>
      <c r="HX7" s="135"/>
      <c r="HY7" s="135"/>
      <c r="HZ7" s="136"/>
      <c r="IA7" s="135"/>
      <c r="IB7" s="135"/>
      <c r="IC7" s="136"/>
      <c r="ID7" s="136"/>
      <c r="IE7" s="136"/>
      <c r="IF7" s="136"/>
      <c r="IG7" s="134">
        <f aca="true" t="shared" si="1" ref="IG7:IG69">SUM(E7:IF7)</f>
        <v>2</v>
      </c>
      <c r="IH7" s="129" t="s">
        <v>363</v>
      </c>
      <c r="II7" s="133">
        <v>4</v>
      </c>
      <c r="IJ7" s="220"/>
      <c r="IL7" s="133">
        <v>4</v>
      </c>
    </row>
    <row r="8" spans="1:246" ht="26.25">
      <c r="A8" s="134">
        <f t="shared" si="0"/>
        <v>2</v>
      </c>
      <c r="B8" s="220"/>
      <c r="C8" s="133">
        <v>5</v>
      </c>
      <c r="D8" s="129" t="s">
        <v>364</v>
      </c>
      <c r="E8" s="135"/>
      <c r="F8" s="135"/>
      <c r="G8" s="136"/>
      <c r="H8" s="136"/>
      <c r="I8" s="136"/>
      <c r="J8" s="135"/>
      <c r="K8" s="136"/>
      <c r="L8" s="136"/>
      <c r="M8" s="135"/>
      <c r="N8" s="135"/>
      <c r="O8" s="136"/>
      <c r="P8" s="135"/>
      <c r="Q8" s="136"/>
      <c r="R8" s="136"/>
      <c r="S8" s="136"/>
      <c r="T8" s="135"/>
      <c r="U8" s="135"/>
      <c r="V8" s="136"/>
      <c r="W8" s="136"/>
      <c r="X8" s="135"/>
      <c r="Y8" s="136"/>
      <c r="Z8" s="135"/>
      <c r="AA8" s="135"/>
      <c r="AB8" s="135"/>
      <c r="AC8" s="135"/>
      <c r="AD8" s="135"/>
      <c r="AE8" s="135">
        <v>1</v>
      </c>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v>1</v>
      </c>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5"/>
      <c r="DY8" s="135"/>
      <c r="DZ8" s="135"/>
      <c r="EA8" s="135"/>
      <c r="EB8" s="136"/>
      <c r="EC8" s="135"/>
      <c r="ED8" s="136"/>
      <c r="EE8" s="136"/>
      <c r="EF8" s="135"/>
      <c r="EG8" s="135"/>
      <c r="EH8" s="136"/>
      <c r="EI8" s="135"/>
      <c r="EJ8" s="135"/>
      <c r="EK8" s="135"/>
      <c r="EL8" s="135"/>
      <c r="EM8" s="136"/>
      <c r="EN8" s="136"/>
      <c r="EO8" s="136"/>
      <c r="EP8" s="136"/>
      <c r="EQ8" s="136"/>
      <c r="ER8" s="135"/>
      <c r="ES8" s="136"/>
      <c r="ET8" s="135"/>
      <c r="EU8" s="136"/>
      <c r="EV8" s="136"/>
      <c r="EW8" s="136"/>
      <c r="EX8" s="136"/>
      <c r="EY8" s="136"/>
      <c r="EZ8" s="136"/>
      <c r="FA8" s="136"/>
      <c r="FB8" s="136"/>
      <c r="FC8" s="135"/>
      <c r="FD8" s="136"/>
      <c r="FE8" s="135"/>
      <c r="FF8" s="136"/>
      <c r="FG8" s="136"/>
      <c r="FH8" s="135"/>
      <c r="FI8" s="135"/>
      <c r="FJ8" s="136"/>
      <c r="FK8" s="136"/>
      <c r="FL8" s="136"/>
      <c r="FM8" s="136"/>
      <c r="FN8" s="136"/>
      <c r="FO8" s="136"/>
      <c r="FP8" s="136"/>
      <c r="FQ8" s="136"/>
      <c r="FR8" s="135"/>
      <c r="FS8" s="135"/>
      <c r="FT8" s="135"/>
      <c r="FU8" s="136"/>
      <c r="FV8" s="135"/>
      <c r="FW8" s="135"/>
      <c r="FX8" s="135"/>
      <c r="FY8" s="136"/>
      <c r="FZ8" s="136"/>
      <c r="GA8" s="136"/>
      <c r="GB8" s="136"/>
      <c r="GC8" s="136"/>
      <c r="GD8" s="135"/>
      <c r="GE8" s="135"/>
      <c r="GF8" s="136"/>
      <c r="GG8" s="135"/>
      <c r="GH8" s="136"/>
      <c r="GI8" s="135"/>
      <c r="GJ8" s="135"/>
      <c r="GK8" s="135"/>
      <c r="GL8" s="135"/>
      <c r="GM8" s="135"/>
      <c r="GN8" s="135"/>
      <c r="GO8" s="135"/>
      <c r="GP8" s="135"/>
      <c r="GQ8" s="135"/>
      <c r="GR8" s="135"/>
      <c r="GS8" s="135"/>
      <c r="GT8" s="135"/>
      <c r="GU8" s="135"/>
      <c r="GV8" s="135"/>
      <c r="GW8" s="135"/>
      <c r="GX8" s="135"/>
      <c r="GY8" s="135"/>
      <c r="GZ8" s="136"/>
      <c r="HA8" s="135"/>
      <c r="HB8" s="135"/>
      <c r="HC8" s="135"/>
      <c r="HD8" s="136"/>
      <c r="HE8" s="135"/>
      <c r="HF8" s="135"/>
      <c r="HG8" s="136"/>
      <c r="HH8" s="136"/>
      <c r="HI8" s="135"/>
      <c r="HJ8" s="136"/>
      <c r="HK8" s="136"/>
      <c r="HL8" s="135"/>
      <c r="HM8" s="136"/>
      <c r="HN8" s="136"/>
      <c r="HO8" s="135"/>
      <c r="HP8" s="136"/>
      <c r="HQ8" s="135"/>
      <c r="HR8" s="135"/>
      <c r="HS8" s="135"/>
      <c r="HT8" s="135"/>
      <c r="HU8" s="135"/>
      <c r="HV8" s="136"/>
      <c r="HW8" s="136"/>
      <c r="HX8" s="135"/>
      <c r="HY8" s="135"/>
      <c r="HZ8" s="136"/>
      <c r="IA8" s="135"/>
      <c r="IB8" s="135"/>
      <c r="IC8" s="136"/>
      <c r="ID8" s="136"/>
      <c r="IE8" s="136"/>
      <c r="IF8" s="136"/>
      <c r="IG8" s="134">
        <f t="shared" si="1"/>
        <v>2</v>
      </c>
      <c r="IH8" s="129" t="s">
        <v>364</v>
      </c>
      <c r="II8" s="133">
        <v>5</v>
      </c>
      <c r="IJ8" s="220"/>
      <c r="IL8" s="133">
        <v>5</v>
      </c>
    </row>
    <row r="9" spans="1:246" ht="26.25">
      <c r="A9" s="134">
        <f t="shared" si="0"/>
        <v>3</v>
      </c>
      <c r="B9" s="220"/>
      <c r="C9" s="133">
        <v>6</v>
      </c>
      <c r="D9" s="129" t="s">
        <v>367</v>
      </c>
      <c r="E9" s="135"/>
      <c r="F9" s="135"/>
      <c r="G9" s="136"/>
      <c r="H9" s="136"/>
      <c r="I9" s="136"/>
      <c r="J9" s="135">
        <v>1</v>
      </c>
      <c r="K9" s="136"/>
      <c r="L9" s="136"/>
      <c r="M9" s="135"/>
      <c r="N9" s="135"/>
      <c r="O9" s="136"/>
      <c r="P9" s="135"/>
      <c r="Q9" s="136"/>
      <c r="R9" s="136"/>
      <c r="S9" s="136"/>
      <c r="T9" s="135"/>
      <c r="U9" s="135"/>
      <c r="V9" s="136"/>
      <c r="W9" s="136"/>
      <c r="X9" s="135"/>
      <c r="Y9" s="136"/>
      <c r="Z9" s="135"/>
      <c r="AA9" s="135"/>
      <c r="AB9" s="135"/>
      <c r="AC9" s="135"/>
      <c r="AD9" s="135"/>
      <c r="AE9" s="135">
        <v>1</v>
      </c>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5"/>
      <c r="DY9" s="135"/>
      <c r="DZ9" s="135"/>
      <c r="EA9" s="135"/>
      <c r="EB9" s="136"/>
      <c r="EC9" s="135"/>
      <c r="ED9" s="136"/>
      <c r="EE9" s="136"/>
      <c r="EF9" s="135"/>
      <c r="EG9" s="135"/>
      <c r="EH9" s="136"/>
      <c r="EI9" s="135"/>
      <c r="EJ9" s="135"/>
      <c r="EK9" s="135"/>
      <c r="EL9" s="135"/>
      <c r="EM9" s="136"/>
      <c r="EN9" s="136"/>
      <c r="EO9" s="136"/>
      <c r="EP9" s="136"/>
      <c r="EQ9" s="136"/>
      <c r="ER9" s="135"/>
      <c r="ES9" s="136"/>
      <c r="ET9" s="135"/>
      <c r="EU9" s="136"/>
      <c r="EV9" s="136"/>
      <c r="EW9" s="136"/>
      <c r="EX9" s="136"/>
      <c r="EY9" s="136"/>
      <c r="EZ9" s="136"/>
      <c r="FA9" s="136"/>
      <c r="FB9" s="136"/>
      <c r="FC9" s="135"/>
      <c r="FD9" s="136"/>
      <c r="FE9" s="135"/>
      <c r="FF9" s="136"/>
      <c r="FG9" s="136"/>
      <c r="FH9" s="135"/>
      <c r="FI9" s="135"/>
      <c r="FJ9" s="136"/>
      <c r="FK9" s="136"/>
      <c r="FL9" s="136"/>
      <c r="FM9" s="136"/>
      <c r="FN9" s="136"/>
      <c r="FO9" s="136"/>
      <c r="FP9" s="136"/>
      <c r="FQ9" s="136"/>
      <c r="FR9" s="135"/>
      <c r="FS9" s="135"/>
      <c r="FT9" s="135"/>
      <c r="FU9" s="136"/>
      <c r="FV9" s="135"/>
      <c r="FW9" s="135"/>
      <c r="FX9" s="135"/>
      <c r="FY9" s="136"/>
      <c r="FZ9" s="136"/>
      <c r="GA9" s="136"/>
      <c r="GB9" s="136"/>
      <c r="GC9" s="136"/>
      <c r="GD9" s="135"/>
      <c r="GE9" s="135"/>
      <c r="GF9" s="136"/>
      <c r="GG9" s="135"/>
      <c r="GH9" s="136"/>
      <c r="GI9" s="135"/>
      <c r="GJ9" s="135"/>
      <c r="GK9" s="135"/>
      <c r="GL9" s="135"/>
      <c r="GM9" s="135"/>
      <c r="GN9" s="135"/>
      <c r="GO9" s="135"/>
      <c r="GP9" s="135"/>
      <c r="GQ9" s="135"/>
      <c r="GR9" s="135"/>
      <c r="GS9" s="135"/>
      <c r="GT9" s="135"/>
      <c r="GU9" s="135"/>
      <c r="GV9" s="135"/>
      <c r="GW9" s="135"/>
      <c r="GX9" s="135"/>
      <c r="GY9" s="135"/>
      <c r="GZ9" s="136"/>
      <c r="HA9" s="135"/>
      <c r="HB9" s="135"/>
      <c r="HC9" s="135"/>
      <c r="HD9" s="136"/>
      <c r="HE9" s="135"/>
      <c r="HF9" s="135"/>
      <c r="HG9" s="136"/>
      <c r="HH9" s="136"/>
      <c r="HI9" s="135"/>
      <c r="HJ9" s="136"/>
      <c r="HK9" s="136"/>
      <c r="HL9" s="135"/>
      <c r="HM9" s="136"/>
      <c r="HN9" s="136"/>
      <c r="HO9" s="135"/>
      <c r="HP9" s="136"/>
      <c r="HQ9" s="135"/>
      <c r="HR9" s="135"/>
      <c r="HS9" s="135"/>
      <c r="HT9" s="135"/>
      <c r="HU9" s="135"/>
      <c r="HV9" s="136"/>
      <c r="HW9" s="136"/>
      <c r="HX9" s="135"/>
      <c r="HY9" s="135"/>
      <c r="HZ9" s="136"/>
      <c r="IA9" s="135"/>
      <c r="IB9" s="135"/>
      <c r="IC9" s="136"/>
      <c r="ID9" s="136"/>
      <c r="IE9" s="136">
        <v>1</v>
      </c>
      <c r="IF9" s="136"/>
      <c r="IG9" s="137">
        <f>SUM(E9:IF9)</f>
        <v>3</v>
      </c>
      <c r="IH9" s="129" t="s">
        <v>367</v>
      </c>
      <c r="II9" s="133">
        <v>6</v>
      </c>
      <c r="IJ9" s="220"/>
      <c r="IL9" s="133">
        <v>6</v>
      </c>
    </row>
    <row r="10" spans="1:246" ht="26.25">
      <c r="A10" s="134">
        <f t="shared" si="0"/>
        <v>2</v>
      </c>
      <c r="B10" s="220"/>
      <c r="C10" s="133">
        <v>7</v>
      </c>
      <c r="D10" s="129" t="s">
        <v>370</v>
      </c>
      <c r="E10" s="135"/>
      <c r="F10" s="135"/>
      <c r="G10" s="136"/>
      <c r="H10" s="136"/>
      <c r="I10" s="136"/>
      <c r="J10" s="135"/>
      <c r="K10" s="136"/>
      <c r="L10" s="136"/>
      <c r="M10" s="135"/>
      <c r="N10" s="135"/>
      <c r="O10" s="136"/>
      <c r="P10" s="135"/>
      <c r="Q10" s="136"/>
      <c r="R10" s="136"/>
      <c r="S10" s="136"/>
      <c r="T10" s="135"/>
      <c r="U10" s="135"/>
      <c r="V10" s="136"/>
      <c r="W10" s="136"/>
      <c r="X10" s="135"/>
      <c r="Y10" s="136"/>
      <c r="Z10" s="135"/>
      <c r="AA10" s="135"/>
      <c r="AB10" s="135"/>
      <c r="AC10" s="135"/>
      <c r="AD10" s="135"/>
      <c r="AE10" s="135">
        <v>1</v>
      </c>
      <c r="AF10" s="135">
        <v>1</v>
      </c>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5"/>
      <c r="DY10" s="135"/>
      <c r="DZ10" s="135"/>
      <c r="EA10" s="135"/>
      <c r="EB10" s="136"/>
      <c r="EC10" s="135"/>
      <c r="ED10" s="136"/>
      <c r="EE10" s="136"/>
      <c r="EF10" s="135"/>
      <c r="EG10" s="135"/>
      <c r="EH10" s="136"/>
      <c r="EI10" s="135"/>
      <c r="EJ10" s="135"/>
      <c r="EK10" s="135"/>
      <c r="EL10" s="135"/>
      <c r="EM10" s="136"/>
      <c r="EN10" s="136"/>
      <c r="EO10" s="136"/>
      <c r="EP10" s="136"/>
      <c r="EQ10" s="136"/>
      <c r="ER10" s="135"/>
      <c r="ES10" s="136"/>
      <c r="ET10" s="135"/>
      <c r="EU10" s="136"/>
      <c r="EV10" s="136"/>
      <c r="EW10" s="136"/>
      <c r="EX10" s="136"/>
      <c r="EY10" s="136"/>
      <c r="EZ10" s="136"/>
      <c r="FA10" s="136"/>
      <c r="FB10" s="136"/>
      <c r="FC10" s="135"/>
      <c r="FD10" s="136"/>
      <c r="FE10" s="135"/>
      <c r="FF10" s="136"/>
      <c r="FG10" s="136"/>
      <c r="FH10" s="135"/>
      <c r="FI10" s="135"/>
      <c r="FJ10" s="136"/>
      <c r="FK10" s="136"/>
      <c r="FL10" s="136"/>
      <c r="FM10" s="136"/>
      <c r="FN10" s="136"/>
      <c r="FO10" s="136"/>
      <c r="FP10" s="136"/>
      <c r="FQ10" s="136"/>
      <c r="FR10" s="135"/>
      <c r="FS10" s="135"/>
      <c r="FT10" s="135"/>
      <c r="FU10" s="136"/>
      <c r="FV10" s="135"/>
      <c r="FW10" s="135"/>
      <c r="FX10" s="135"/>
      <c r="FY10" s="136"/>
      <c r="FZ10" s="136"/>
      <c r="GA10" s="136"/>
      <c r="GB10" s="136"/>
      <c r="GC10" s="136"/>
      <c r="GD10" s="135"/>
      <c r="GE10" s="135"/>
      <c r="GF10" s="136"/>
      <c r="GG10" s="135"/>
      <c r="GH10" s="136"/>
      <c r="GI10" s="135"/>
      <c r="GJ10" s="135"/>
      <c r="GK10" s="135"/>
      <c r="GL10" s="135"/>
      <c r="GM10" s="135"/>
      <c r="GN10" s="135"/>
      <c r="GO10" s="135"/>
      <c r="GP10" s="135"/>
      <c r="GQ10" s="135"/>
      <c r="GR10" s="135"/>
      <c r="GS10" s="135"/>
      <c r="GT10" s="135"/>
      <c r="GU10" s="135"/>
      <c r="GV10" s="135"/>
      <c r="GW10" s="135"/>
      <c r="GX10" s="135"/>
      <c r="GY10" s="135"/>
      <c r="GZ10" s="136"/>
      <c r="HA10" s="135"/>
      <c r="HB10" s="135"/>
      <c r="HC10" s="135"/>
      <c r="HD10" s="136"/>
      <c r="HE10" s="135"/>
      <c r="HF10" s="135"/>
      <c r="HG10" s="136"/>
      <c r="HH10" s="136"/>
      <c r="HI10" s="135"/>
      <c r="HJ10" s="136"/>
      <c r="HK10" s="136"/>
      <c r="HL10" s="135"/>
      <c r="HM10" s="136"/>
      <c r="HN10" s="136"/>
      <c r="HO10" s="135"/>
      <c r="HP10" s="136"/>
      <c r="HQ10" s="135"/>
      <c r="HR10" s="135"/>
      <c r="HS10" s="135"/>
      <c r="HT10" s="135"/>
      <c r="HU10" s="135"/>
      <c r="HV10" s="136"/>
      <c r="HW10" s="136"/>
      <c r="HX10" s="135"/>
      <c r="HY10" s="135"/>
      <c r="HZ10" s="136"/>
      <c r="IA10" s="135"/>
      <c r="IB10" s="135"/>
      <c r="IC10" s="136"/>
      <c r="ID10" s="136"/>
      <c r="IE10" s="136"/>
      <c r="IF10" s="136"/>
      <c r="IG10" s="134">
        <f t="shared" si="1"/>
        <v>2</v>
      </c>
      <c r="IH10" s="129" t="s">
        <v>370</v>
      </c>
      <c r="II10" s="133">
        <v>7</v>
      </c>
      <c r="IJ10" s="220"/>
      <c r="IL10" s="133">
        <v>7</v>
      </c>
    </row>
    <row r="11" spans="1:246" ht="26.25">
      <c r="A11" s="134">
        <f t="shared" si="0"/>
        <v>2</v>
      </c>
      <c r="B11" s="220"/>
      <c r="C11" s="133">
        <v>8</v>
      </c>
      <c r="D11" s="129" t="s">
        <v>372</v>
      </c>
      <c r="E11" s="135"/>
      <c r="F11" s="135"/>
      <c r="G11" s="136"/>
      <c r="H11" s="136"/>
      <c r="I11" s="136"/>
      <c r="J11" s="135"/>
      <c r="K11" s="136"/>
      <c r="L11" s="136"/>
      <c r="M11" s="135"/>
      <c r="N11" s="135"/>
      <c r="O11" s="136"/>
      <c r="P11" s="135"/>
      <c r="Q11" s="136"/>
      <c r="R11" s="136"/>
      <c r="S11" s="136"/>
      <c r="T11" s="135"/>
      <c r="U11" s="135"/>
      <c r="V11" s="136"/>
      <c r="W11" s="136"/>
      <c r="X11" s="135"/>
      <c r="Y11" s="136"/>
      <c r="Z11" s="135"/>
      <c r="AA11" s="135"/>
      <c r="AB11" s="135"/>
      <c r="AC11" s="135"/>
      <c r="AD11" s="135"/>
      <c r="AE11" s="135">
        <v>1</v>
      </c>
      <c r="AF11" s="135"/>
      <c r="AG11" s="135">
        <v>1</v>
      </c>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5"/>
      <c r="DY11" s="135"/>
      <c r="DZ11" s="135"/>
      <c r="EA11" s="135"/>
      <c r="EB11" s="136"/>
      <c r="EC11" s="135"/>
      <c r="ED11" s="136"/>
      <c r="EE11" s="136"/>
      <c r="EF11" s="135"/>
      <c r="EG11" s="135"/>
      <c r="EH11" s="136"/>
      <c r="EI11" s="135"/>
      <c r="EJ11" s="135"/>
      <c r="EK11" s="135"/>
      <c r="EL11" s="135"/>
      <c r="EM11" s="136"/>
      <c r="EN11" s="136"/>
      <c r="EO11" s="136"/>
      <c r="EP11" s="136"/>
      <c r="EQ11" s="136"/>
      <c r="ER11" s="135"/>
      <c r="ES11" s="136"/>
      <c r="ET11" s="135"/>
      <c r="EU11" s="136"/>
      <c r="EV11" s="136"/>
      <c r="EW11" s="136"/>
      <c r="EX11" s="136"/>
      <c r="EY11" s="136"/>
      <c r="EZ11" s="136"/>
      <c r="FA11" s="136"/>
      <c r="FB11" s="136"/>
      <c r="FC11" s="135"/>
      <c r="FD11" s="136"/>
      <c r="FE11" s="135"/>
      <c r="FF11" s="136"/>
      <c r="FG11" s="136"/>
      <c r="FH11" s="135"/>
      <c r="FI11" s="135"/>
      <c r="FJ11" s="136"/>
      <c r="FK11" s="136"/>
      <c r="FL11" s="136"/>
      <c r="FM11" s="136"/>
      <c r="FN11" s="136"/>
      <c r="FO11" s="136"/>
      <c r="FP11" s="136"/>
      <c r="FQ11" s="136"/>
      <c r="FR11" s="135"/>
      <c r="FS11" s="135"/>
      <c r="FT11" s="135"/>
      <c r="FU11" s="136"/>
      <c r="FV11" s="135"/>
      <c r="FW11" s="135"/>
      <c r="FX11" s="135"/>
      <c r="FY11" s="136"/>
      <c r="FZ11" s="136"/>
      <c r="GA11" s="136"/>
      <c r="GB11" s="136"/>
      <c r="GC11" s="136"/>
      <c r="GD11" s="135"/>
      <c r="GE11" s="135"/>
      <c r="GF11" s="136"/>
      <c r="GG11" s="135"/>
      <c r="GH11" s="136"/>
      <c r="GI11" s="135"/>
      <c r="GJ11" s="135"/>
      <c r="GK11" s="135"/>
      <c r="GL11" s="135"/>
      <c r="GM11" s="135"/>
      <c r="GN11" s="135"/>
      <c r="GO11" s="135"/>
      <c r="GP11" s="135"/>
      <c r="GQ11" s="135"/>
      <c r="GR11" s="135"/>
      <c r="GS11" s="135"/>
      <c r="GT11" s="135"/>
      <c r="GU11" s="135"/>
      <c r="GV11" s="135"/>
      <c r="GW11" s="135"/>
      <c r="GX11" s="135"/>
      <c r="GY11" s="135"/>
      <c r="GZ11" s="136"/>
      <c r="HA11" s="135"/>
      <c r="HB11" s="135"/>
      <c r="HC11" s="135"/>
      <c r="HD11" s="136"/>
      <c r="HE11" s="135"/>
      <c r="HF11" s="135"/>
      <c r="HG11" s="136"/>
      <c r="HH11" s="136"/>
      <c r="HI11" s="135"/>
      <c r="HJ11" s="136"/>
      <c r="HK11" s="136"/>
      <c r="HL11" s="135"/>
      <c r="HM11" s="136"/>
      <c r="HN11" s="136"/>
      <c r="HO11" s="135"/>
      <c r="HP11" s="136"/>
      <c r="HQ11" s="135"/>
      <c r="HR11" s="135"/>
      <c r="HS11" s="135"/>
      <c r="HT11" s="135"/>
      <c r="HU11" s="135"/>
      <c r="HV11" s="136"/>
      <c r="HW11" s="136"/>
      <c r="HX11" s="135"/>
      <c r="HY11" s="135"/>
      <c r="HZ11" s="136"/>
      <c r="IA11" s="135"/>
      <c r="IB11" s="135"/>
      <c r="IC11" s="136"/>
      <c r="ID11" s="136"/>
      <c r="IE11" s="136"/>
      <c r="IF11" s="136"/>
      <c r="IG11" s="134">
        <f t="shared" si="1"/>
        <v>2</v>
      </c>
      <c r="IH11" s="129" t="s">
        <v>372</v>
      </c>
      <c r="II11" s="133">
        <v>8</v>
      </c>
      <c r="IJ11" s="220"/>
      <c r="IL11" s="133">
        <v>8</v>
      </c>
    </row>
    <row r="12" spans="1:246" ht="26.25">
      <c r="A12" s="134">
        <f t="shared" si="0"/>
        <v>2</v>
      </c>
      <c r="B12" s="220"/>
      <c r="C12" s="133">
        <v>9</v>
      </c>
      <c r="D12" s="129" t="s">
        <v>374</v>
      </c>
      <c r="E12" s="135"/>
      <c r="F12" s="135"/>
      <c r="G12" s="136"/>
      <c r="H12" s="136"/>
      <c r="I12" s="136"/>
      <c r="J12" s="135"/>
      <c r="K12" s="136"/>
      <c r="L12" s="136"/>
      <c r="M12" s="135"/>
      <c r="N12" s="139"/>
      <c r="O12" s="140"/>
      <c r="P12" s="139"/>
      <c r="Q12" s="136"/>
      <c r="R12" s="136"/>
      <c r="S12" s="136"/>
      <c r="T12" s="135"/>
      <c r="U12" s="135"/>
      <c r="V12" s="136"/>
      <c r="W12" s="136"/>
      <c r="X12" s="135"/>
      <c r="Y12" s="136"/>
      <c r="Z12" s="135"/>
      <c r="AA12" s="135"/>
      <c r="AB12" s="135"/>
      <c r="AC12" s="135"/>
      <c r="AD12" s="135"/>
      <c r="AE12" s="135">
        <v>1</v>
      </c>
      <c r="AF12" s="135"/>
      <c r="AG12" s="135"/>
      <c r="AH12" s="135">
        <v>1</v>
      </c>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5"/>
      <c r="DY12" s="135"/>
      <c r="DZ12" s="135"/>
      <c r="EA12" s="135"/>
      <c r="EB12" s="136"/>
      <c r="EC12" s="135"/>
      <c r="ED12" s="136"/>
      <c r="EE12" s="136"/>
      <c r="EF12" s="135"/>
      <c r="EG12" s="135"/>
      <c r="EH12" s="136"/>
      <c r="EI12" s="135"/>
      <c r="EJ12" s="135"/>
      <c r="EK12" s="135"/>
      <c r="EL12" s="135"/>
      <c r="EM12" s="136"/>
      <c r="EN12" s="136"/>
      <c r="EO12" s="136"/>
      <c r="EP12" s="136"/>
      <c r="EQ12" s="136"/>
      <c r="ER12" s="135"/>
      <c r="ES12" s="136"/>
      <c r="ET12" s="135"/>
      <c r="EU12" s="136"/>
      <c r="EV12" s="136"/>
      <c r="EW12" s="136"/>
      <c r="EX12" s="136"/>
      <c r="EY12" s="136"/>
      <c r="EZ12" s="136"/>
      <c r="FA12" s="136"/>
      <c r="FB12" s="136"/>
      <c r="FC12" s="135"/>
      <c r="FD12" s="136"/>
      <c r="FE12" s="135"/>
      <c r="FF12" s="136"/>
      <c r="FG12" s="136"/>
      <c r="FH12" s="135"/>
      <c r="FI12" s="135"/>
      <c r="FJ12" s="136"/>
      <c r="FK12" s="136"/>
      <c r="FL12" s="136"/>
      <c r="FM12" s="136"/>
      <c r="FN12" s="136"/>
      <c r="FO12" s="136"/>
      <c r="FP12" s="136"/>
      <c r="FQ12" s="136"/>
      <c r="FR12" s="135"/>
      <c r="FS12" s="135"/>
      <c r="FT12" s="135"/>
      <c r="FU12" s="136"/>
      <c r="FV12" s="135"/>
      <c r="FW12" s="135"/>
      <c r="FX12" s="135"/>
      <c r="FY12" s="136"/>
      <c r="FZ12" s="136"/>
      <c r="GA12" s="136"/>
      <c r="GB12" s="136"/>
      <c r="GC12" s="136"/>
      <c r="GD12" s="135"/>
      <c r="GE12" s="135"/>
      <c r="GF12" s="136"/>
      <c r="GG12" s="135"/>
      <c r="GH12" s="136"/>
      <c r="GI12" s="135"/>
      <c r="GJ12" s="135"/>
      <c r="GK12" s="135"/>
      <c r="GL12" s="135"/>
      <c r="GM12" s="135"/>
      <c r="GN12" s="135"/>
      <c r="GO12" s="135"/>
      <c r="GP12" s="135"/>
      <c r="GQ12" s="135"/>
      <c r="GR12" s="135"/>
      <c r="GS12" s="135"/>
      <c r="GT12" s="135"/>
      <c r="GU12" s="135"/>
      <c r="GV12" s="135"/>
      <c r="GW12" s="135"/>
      <c r="GX12" s="135"/>
      <c r="GY12" s="135"/>
      <c r="GZ12" s="136"/>
      <c r="HA12" s="135"/>
      <c r="HB12" s="135"/>
      <c r="HC12" s="135"/>
      <c r="HD12" s="136"/>
      <c r="HE12" s="135"/>
      <c r="HF12" s="135"/>
      <c r="HG12" s="136"/>
      <c r="HH12" s="136"/>
      <c r="HI12" s="135"/>
      <c r="HJ12" s="136"/>
      <c r="HK12" s="136"/>
      <c r="HL12" s="135"/>
      <c r="HM12" s="136"/>
      <c r="HN12" s="136"/>
      <c r="HO12" s="135"/>
      <c r="HP12" s="136"/>
      <c r="HQ12" s="135"/>
      <c r="HR12" s="135"/>
      <c r="HS12" s="135"/>
      <c r="HT12" s="135"/>
      <c r="HU12" s="135"/>
      <c r="HV12" s="136"/>
      <c r="HW12" s="136"/>
      <c r="HX12" s="135"/>
      <c r="HY12" s="135"/>
      <c r="HZ12" s="136"/>
      <c r="IA12" s="135"/>
      <c r="IB12" s="135"/>
      <c r="IC12" s="136"/>
      <c r="ID12" s="136"/>
      <c r="IE12" s="136"/>
      <c r="IF12" s="136"/>
      <c r="IG12" s="134">
        <f t="shared" si="1"/>
        <v>2</v>
      </c>
      <c r="IH12" s="129" t="s">
        <v>374</v>
      </c>
      <c r="II12" s="133">
        <v>9</v>
      </c>
      <c r="IJ12" s="220"/>
      <c r="IL12" s="133">
        <v>9</v>
      </c>
    </row>
    <row r="13" spans="1:246" ht="26.25">
      <c r="A13" s="134">
        <f t="shared" si="0"/>
        <v>2</v>
      </c>
      <c r="B13" s="220"/>
      <c r="C13" s="133">
        <v>10</v>
      </c>
      <c r="D13" s="129" t="s">
        <v>376</v>
      </c>
      <c r="E13" s="135"/>
      <c r="F13" s="135"/>
      <c r="G13" s="136"/>
      <c r="H13" s="136"/>
      <c r="I13" s="136"/>
      <c r="J13" s="135"/>
      <c r="K13" s="136"/>
      <c r="L13" s="136"/>
      <c r="M13" s="135"/>
      <c r="N13" s="135"/>
      <c r="O13" s="136"/>
      <c r="P13" s="135"/>
      <c r="Q13" s="136"/>
      <c r="R13" s="136"/>
      <c r="S13" s="136"/>
      <c r="T13" s="135"/>
      <c r="U13" s="135"/>
      <c r="V13" s="136"/>
      <c r="W13" s="136"/>
      <c r="X13" s="135"/>
      <c r="Y13" s="136"/>
      <c r="Z13" s="135"/>
      <c r="AA13" s="135"/>
      <c r="AB13" s="135"/>
      <c r="AC13" s="135"/>
      <c r="AD13" s="135"/>
      <c r="AE13" s="135">
        <v>1</v>
      </c>
      <c r="AF13" s="135"/>
      <c r="AG13" s="135"/>
      <c r="AH13" s="135"/>
      <c r="AI13" s="135">
        <v>1</v>
      </c>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5"/>
      <c r="DY13" s="135"/>
      <c r="DZ13" s="135"/>
      <c r="EA13" s="135"/>
      <c r="EB13" s="136"/>
      <c r="EC13" s="135"/>
      <c r="ED13" s="136"/>
      <c r="EE13" s="136"/>
      <c r="EF13" s="135"/>
      <c r="EG13" s="135"/>
      <c r="EH13" s="136"/>
      <c r="EI13" s="135"/>
      <c r="EJ13" s="135"/>
      <c r="EK13" s="135"/>
      <c r="EL13" s="135"/>
      <c r="EM13" s="136"/>
      <c r="EN13" s="136"/>
      <c r="EO13" s="136"/>
      <c r="EP13" s="136"/>
      <c r="EQ13" s="136"/>
      <c r="ER13" s="135"/>
      <c r="ES13" s="136"/>
      <c r="ET13" s="135"/>
      <c r="EU13" s="136"/>
      <c r="EV13" s="136"/>
      <c r="EW13" s="136"/>
      <c r="EX13" s="136"/>
      <c r="EY13" s="136"/>
      <c r="EZ13" s="136"/>
      <c r="FA13" s="136"/>
      <c r="FB13" s="136"/>
      <c r="FC13" s="135"/>
      <c r="FD13" s="136"/>
      <c r="FE13" s="135"/>
      <c r="FF13" s="136"/>
      <c r="FG13" s="136"/>
      <c r="FH13" s="135"/>
      <c r="FI13" s="135"/>
      <c r="FJ13" s="136"/>
      <c r="FK13" s="136"/>
      <c r="FL13" s="136"/>
      <c r="FM13" s="136"/>
      <c r="FN13" s="136"/>
      <c r="FO13" s="136"/>
      <c r="FP13" s="136"/>
      <c r="FQ13" s="136"/>
      <c r="FR13" s="135"/>
      <c r="FS13" s="135"/>
      <c r="FT13" s="135"/>
      <c r="FU13" s="136"/>
      <c r="FV13" s="135"/>
      <c r="FW13" s="135"/>
      <c r="FX13" s="135"/>
      <c r="FY13" s="136"/>
      <c r="FZ13" s="136"/>
      <c r="GA13" s="136"/>
      <c r="GB13" s="136"/>
      <c r="GC13" s="136"/>
      <c r="GD13" s="135"/>
      <c r="GE13" s="135"/>
      <c r="GF13" s="136"/>
      <c r="GG13" s="135"/>
      <c r="GH13" s="136"/>
      <c r="GI13" s="135"/>
      <c r="GJ13" s="135"/>
      <c r="GK13" s="135"/>
      <c r="GL13" s="135"/>
      <c r="GM13" s="135"/>
      <c r="GN13" s="135"/>
      <c r="GO13" s="135"/>
      <c r="GP13" s="135"/>
      <c r="GQ13" s="135"/>
      <c r="GR13" s="135"/>
      <c r="GS13" s="135"/>
      <c r="GT13" s="135"/>
      <c r="GU13" s="135"/>
      <c r="GV13" s="135"/>
      <c r="GW13" s="135"/>
      <c r="GX13" s="135"/>
      <c r="GY13" s="135"/>
      <c r="GZ13" s="136"/>
      <c r="HA13" s="135"/>
      <c r="HB13" s="135"/>
      <c r="HC13" s="135"/>
      <c r="HD13" s="136"/>
      <c r="HE13" s="135"/>
      <c r="HF13" s="135"/>
      <c r="HG13" s="136"/>
      <c r="HH13" s="136"/>
      <c r="HI13" s="135"/>
      <c r="HJ13" s="136"/>
      <c r="HK13" s="136"/>
      <c r="HL13" s="135"/>
      <c r="HM13" s="136"/>
      <c r="HN13" s="136"/>
      <c r="HO13" s="135"/>
      <c r="HP13" s="136"/>
      <c r="HQ13" s="135"/>
      <c r="HR13" s="135"/>
      <c r="HS13" s="135"/>
      <c r="HT13" s="135"/>
      <c r="HU13" s="135"/>
      <c r="HV13" s="136"/>
      <c r="HW13" s="136"/>
      <c r="HX13" s="135"/>
      <c r="HY13" s="135"/>
      <c r="HZ13" s="136"/>
      <c r="IA13" s="135"/>
      <c r="IB13" s="135"/>
      <c r="IC13" s="136"/>
      <c r="ID13" s="136"/>
      <c r="IE13" s="136"/>
      <c r="IF13" s="136"/>
      <c r="IG13" s="134">
        <f t="shared" si="1"/>
        <v>2</v>
      </c>
      <c r="IH13" s="129" t="s">
        <v>376</v>
      </c>
      <c r="II13" s="133">
        <v>10</v>
      </c>
      <c r="IJ13" s="220"/>
      <c r="IL13" s="133">
        <v>10</v>
      </c>
    </row>
    <row r="14" spans="1:246" ht="26.25">
      <c r="A14" s="134">
        <f t="shared" si="0"/>
        <v>2</v>
      </c>
      <c r="B14" s="220"/>
      <c r="C14" s="133">
        <v>11</v>
      </c>
      <c r="D14" s="129" t="s">
        <v>378</v>
      </c>
      <c r="E14" s="135"/>
      <c r="F14" s="135"/>
      <c r="G14" s="136"/>
      <c r="H14" s="136"/>
      <c r="I14" s="136"/>
      <c r="J14" s="135"/>
      <c r="K14" s="136"/>
      <c r="L14" s="136"/>
      <c r="M14" s="135"/>
      <c r="N14" s="135"/>
      <c r="O14" s="136"/>
      <c r="P14" s="135"/>
      <c r="Q14" s="136"/>
      <c r="R14" s="136"/>
      <c r="S14" s="136"/>
      <c r="T14" s="135"/>
      <c r="U14" s="135"/>
      <c r="V14" s="136"/>
      <c r="W14" s="136"/>
      <c r="X14" s="135"/>
      <c r="Y14" s="136"/>
      <c r="Z14" s="135"/>
      <c r="AA14" s="135"/>
      <c r="AB14" s="135"/>
      <c r="AC14" s="135"/>
      <c r="AD14" s="135"/>
      <c r="AE14" s="135">
        <v>1</v>
      </c>
      <c r="AF14" s="135"/>
      <c r="AG14" s="135"/>
      <c r="AH14" s="135"/>
      <c r="AI14" s="135"/>
      <c r="AJ14" s="135">
        <v>1</v>
      </c>
      <c r="AK14" s="135"/>
      <c r="AL14" s="135"/>
      <c r="AM14" s="135"/>
      <c r="AN14" s="135"/>
      <c r="AO14" s="135"/>
      <c r="AP14" s="135"/>
      <c r="AQ14" s="135"/>
      <c r="AR14" s="135"/>
      <c r="AS14" s="135"/>
      <c r="AT14" s="135"/>
      <c r="AU14" s="135"/>
      <c r="AV14" s="135"/>
      <c r="AW14" s="135"/>
      <c r="AX14" s="135"/>
      <c r="AY14" s="135"/>
      <c r="AZ14" s="135"/>
      <c r="BA14" s="135"/>
      <c r="BB14" s="135"/>
      <c r="BC14" s="135"/>
      <c r="BD14" s="135"/>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5"/>
      <c r="DY14" s="135"/>
      <c r="DZ14" s="135"/>
      <c r="EA14" s="135"/>
      <c r="EB14" s="136"/>
      <c r="EC14" s="135"/>
      <c r="ED14" s="136"/>
      <c r="EE14" s="136"/>
      <c r="EF14" s="135"/>
      <c r="EG14" s="135"/>
      <c r="EH14" s="136"/>
      <c r="EI14" s="135"/>
      <c r="EJ14" s="135"/>
      <c r="EK14" s="135"/>
      <c r="EL14" s="135"/>
      <c r="EM14" s="136"/>
      <c r="EN14" s="136"/>
      <c r="EO14" s="136"/>
      <c r="EP14" s="136"/>
      <c r="EQ14" s="136"/>
      <c r="ER14" s="135"/>
      <c r="ES14" s="136"/>
      <c r="ET14" s="135"/>
      <c r="EU14" s="136"/>
      <c r="EV14" s="136"/>
      <c r="EW14" s="136"/>
      <c r="EX14" s="136"/>
      <c r="EY14" s="136"/>
      <c r="EZ14" s="136"/>
      <c r="FA14" s="136"/>
      <c r="FB14" s="136"/>
      <c r="FC14" s="135"/>
      <c r="FD14" s="136"/>
      <c r="FE14" s="135"/>
      <c r="FF14" s="136"/>
      <c r="FG14" s="136"/>
      <c r="FH14" s="135"/>
      <c r="FI14" s="135"/>
      <c r="FJ14" s="136"/>
      <c r="FK14" s="136"/>
      <c r="FL14" s="136"/>
      <c r="FM14" s="136"/>
      <c r="FN14" s="136"/>
      <c r="FO14" s="136"/>
      <c r="FP14" s="136"/>
      <c r="FQ14" s="136"/>
      <c r="FR14" s="135"/>
      <c r="FS14" s="135"/>
      <c r="FT14" s="135"/>
      <c r="FU14" s="136"/>
      <c r="FV14" s="135"/>
      <c r="FW14" s="135"/>
      <c r="FX14" s="135"/>
      <c r="FY14" s="136"/>
      <c r="FZ14" s="136"/>
      <c r="GA14" s="136"/>
      <c r="GB14" s="136"/>
      <c r="GC14" s="136"/>
      <c r="GD14" s="135"/>
      <c r="GE14" s="135"/>
      <c r="GF14" s="136"/>
      <c r="GG14" s="135"/>
      <c r="GH14" s="136"/>
      <c r="GI14" s="135"/>
      <c r="GJ14" s="135"/>
      <c r="GK14" s="135"/>
      <c r="GL14" s="135"/>
      <c r="GM14" s="135"/>
      <c r="GN14" s="135"/>
      <c r="GO14" s="135"/>
      <c r="GP14" s="135"/>
      <c r="GQ14" s="135"/>
      <c r="GR14" s="135"/>
      <c r="GS14" s="135"/>
      <c r="GT14" s="135"/>
      <c r="GU14" s="135"/>
      <c r="GV14" s="135"/>
      <c r="GW14" s="135"/>
      <c r="GX14" s="135"/>
      <c r="GY14" s="135"/>
      <c r="GZ14" s="136"/>
      <c r="HA14" s="135"/>
      <c r="HB14" s="135"/>
      <c r="HC14" s="135"/>
      <c r="HD14" s="136"/>
      <c r="HE14" s="135"/>
      <c r="HF14" s="135"/>
      <c r="HG14" s="136"/>
      <c r="HH14" s="136"/>
      <c r="HI14" s="135"/>
      <c r="HJ14" s="136"/>
      <c r="HK14" s="136"/>
      <c r="HL14" s="135"/>
      <c r="HM14" s="136"/>
      <c r="HN14" s="136"/>
      <c r="HO14" s="135"/>
      <c r="HP14" s="136"/>
      <c r="HQ14" s="135"/>
      <c r="HR14" s="135"/>
      <c r="HS14" s="135"/>
      <c r="HT14" s="135"/>
      <c r="HU14" s="135"/>
      <c r="HV14" s="136"/>
      <c r="HW14" s="136"/>
      <c r="HX14" s="135"/>
      <c r="HY14" s="135"/>
      <c r="HZ14" s="136"/>
      <c r="IA14" s="135"/>
      <c r="IB14" s="135"/>
      <c r="IC14" s="136"/>
      <c r="ID14" s="136"/>
      <c r="IE14" s="136"/>
      <c r="IF14" s="136"/>
      <c r="IG14" s="134">
        <f t="shared" si="1"/>
        <v>2</v>
      </c>
      <c r="IH14" s="129" t="s">
        <v>378</v>
      </c>
      <c r="II14" s="133">
        <v>11</v>
      </c>
      <c r="IJ14" s="220"/>
      <c r="IL14" s="133">
        <v>11</v>
      </c>
    </row>
    <row r="15" spans="1:246" ht="26.25">
      <c r="A15" s="134">
        <f t="shared" si="0"/>
        <v>2</v>
      </c>
      <c r="B15" s="220"/>
      <c r="C15" s="133">
        <v>12</v>
      </c>
      <c r="D15" s="129" t="s">
        <v>380</v>
      </c>
      <c r="E15" s="135"/>
      <c r="F15" s="135"/>
      <c r="G15" s="136"/>
      <c r="H15" s="136"/>
      <c r="I15" s="136"/>
      <c r="J15" s="135"/>
      <c r="K15" s="136"/>
      <c r="L15" s="136"/>
      <c r="M15" s="135"/>
      <c r="N15" s="135"/>
      <c r="O15" s="136"/>
      <c r="P15" s="135"/>
      <c r="Q15" s="136"/>
      <c r="R15" s="136"/>
      <c r="S15" s="136"/>
      <c r="T15" s="135"/>
      <c r="U15" s="135"/>
      <c r="V15" s="136"/>
      <c r="W15" s="136"/>
      <c r="X15" s="135"/>
      <c r="Y15" s="136"/>
      <c r="Z15" s="135"/>
      <c r="AA15" s="135"/>
      <c r="AB15" s="135"/>
      <c r="AC15" s="135"/>
      <c r="AD15" s="135"/>
      <c r="AE15" s="135">
        <v>1</v>
      </c>
      <c r="AF15" s="135"/>
      <c r="AG15" s="135"/>
      <c r="AH15" s="135"/>
      <c r="AI15" s="135"/>
      <c r="AJ15" s="135"/>
      <c r="AK15" s="135">
        <v>1</v>
      </c>
      <c r="AL15" s="135"/>
      <c r="AM15" s="135"/>
      <c r="AN15" s="135"/>
      <c r="AO15" s="135"/>
      <c r="AP15" s="135"/>
      <c r="AQ15" s="135"/>
      <c r="AR15" s="135"/>
      <c r="AS15" s="135"/>
      <c r="AT15" s="135"/>
      <c r="AU15" s="135"/>
      <c r="AV15" s="135"/>
      <c r="AW15" s="135"/>
      <c r="AX15" s="135"/>
      <c r="AY15" s="135"/>
      <c r="AZ15" s="135"/>
      <c r="BA15" s="135"/>
      <c r="BB15" s="135"/>
      <c r="BC15" s="135"/>
      <c r="BD15" s="135"/>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5"/>
      <c r="DY15" s="135"/>
      <c r="DZ15" s="135"/>
      <c r="EA15" s="135"/>
      <c r="EB15" s="136"/>
      <c r="EC15" s="135"/>
      <c r="ED15" s="136"/>
      <c r="EE15" s="136"/>
      <c r="EF15" s="135"/>
      <c r="EG15" s="135"/>
      <c r="EH15" s="136"/>
      <c r="EI15" s="135"/>
      <c r="EJ15" s="135"/>
      <c r="EK15" s="135"/>
      <c r="EL15" s="135"/>
      <c r="EM15" s="136"/>
      <c r="EN15" s="136"/>
      <c r="EO15" s="136"/>
      <c r="EP15" s="136"/>
      <c r="EQ15" s="136"/>
      <c r="ER15" s="135"/>
      <c r="ES15" s="136"/>
      <c r="ET15" s="135"/>
      <c r="EU15" s="136"/>
      <c r="EV15" s="136"/>
      <c r="EW15" s="136"/>
      <c r="EX15" s="136"/>
      <c r="EY15" s="136"/>
      <c r="EZ15" s="136"/>
      <c r="FA15" s="136"/>
      <c r="FB15" s="136"/>
      <c r="FC15" s="135"/>
      <c r="FD15" s="136"/>
      <c r="FE15" s="135"/>
      <c r="FF15" s="136"/>
      <c r="FG15" s="136"/>
      <c r="FH15" s="135"/>
      <c r="FI15" s="135"/>
      <c r="FJ15" s="136"/>
      <c r="FK15" s="136"/>
      <c r="FL15" s="136"/>
      <c r="FM15" s="136"/>
      <c r="FN15" s="136"/>
      <c r="FO15" s="136"/>
      <c r="FP15" s="136"/>
      <c r="FQ15" s="136"/>
      <c r="FR15" s="135"/>
      <c r="FS15" s="135"/>
      <c r="FT15" s="135"/>
      <c r="FU15" s="136"/>
      <c r="FV15" s="135"/>
      <c r="FW15" s="135"/>
      <c r="FX15" s="135"/>
      <c r="FY15" s="136"/>
      <c r="FZ15" s="136"/>
      <c r="GA15" s="136"/>
      <c r="GB15" s="136"/>
      <c r="GC15" s="136"/>
      <c r="GD15" s="135"/>
      <c r="GE15" s="135"/>
      <c r="GF15" s="136"/>
      <c r="GG15" s="135"/>
      <c r="GH15" s="136"/>
      <c r="GI15" s="135"/>
      <c r="GJ15" s="135"/>
      <c r="GK15" s="135"/>
      <c r="GL15" s="135"/>
      <c r="GM15" s="135"/>
      <c r="GN15" s="135"/>
      <c r="GO15" s="135"/>
      <c r="GP15" s="135"/>
      <c r="GQ15" s="135"/>
      <c r="GR15" s="135"/>
      <c r="GS15" s="135"/>
      <c r="GT15" s="135"/>
      <c r="GU15" s="135"/>
      <c r="GV15" s="135"/>
      <c r="GW15" s="135"/>
      <c r="GX15" s="135"/>
      <c r="GY15" s="135"/>
      <c r="GZ15" s="136"/>
      <c r="HA15" s="135"/>
      <c r="HB15" s="135"/>
      <c r="HC15" s="135"/>
      <c r="HD15" s="136"/>
      <c r="HE15" s="135"/>
      <c r="HF15" s="135"/>
      <c r="HG15" s="136"/>
      <c r="HH15" s="136"/>
      <c r="HI15" s="135"/>
      <c r="HJ15" s="136"/>
      <c r="HK15" s="136"/>
      <c r="HL15" s="135"/>
      <c r="HM15" s="136"/>
      <c r="HN15" s="136"/>
      <c r="HO15" s="135"/>
      <c r="HP15" s="136"/>
      <c r="HQ15" s="135"/>
      <c r="HR15" s="135"/>
      <c r="HS15" s="135"/>
      <c r="HT15" s="135"/>
      <c r="HU15" s="135"/>
      <c r="HV15" s="136"/>
      <c r="HW15" s="136"/>
      <c r="HX15" s="135"/>
      <c r="HY15" s="135"/>
      <c r="HZ15" s="136"/>
      <c r="IA15" s="135"/>
      <c r="IB15" s="135"/>
      <c r="IC15" s="136"/>
      <c r="ID15" s="136"/>
      <c r="IE15" s="136"/>
      <c r="IF15" s="136"/>
      <c r="IG15" s="134">
        <f t="shared" si="1"/>
        <v>2</v>
      </c>
      <c r="IH15" s="129" t="s">
        <v>380</v>
      </c>
      <c r="II15" s="133">
        <v>12</v>
      </c>
      <c r="IJ15" s="220"/>
      <c r="IL15" s="133">
        <v>12</v>
      </c>
    </row>
    <row r="16" spans="1:246" ht="26.25">
      <c r="A16" s="134">
        <f t="shared" si="0"/>
        <v>2</v>
      </c>
      <c r="B16" s="220"/>
      <c r="C16" s="133">
        <v>13</v>
      </c>
      <c r="D16" s="129" t="s">
        <v>382</v>
      </c>
      <c r="E16" s="135"/>
      <c r="F16" s="135"/>
      <c r="G16" s="136"/>
      <c r="H16" s="136"/>
      <c r="I16" s="136"/>
      <c r="J16" s="135"/>
      <c r="K16" s="136"/>
      <c r="L16" s="136"/>
      <c r="M16" s="135"/>
      <c r="N16" s="135"/>
      <c r="O16" s="136"/>
      <c r="P16" s="135"/>
      <c r="Q16" s="136"/>
      <c r="R16" s="136"/>
      <c r="S16" s="136"/>
      <c r="T16" s="135"/>
      <c r="U16" s="135"/>
      <c r="V16" s="136"/>
      <c r="W16" s="136"/>
      <c r="X16" s="135"/>
      <c r="Y16" s="136"/>
      <c r="Z16" s="135"/>
      <c r="AA16" s="135"/>
      <c r="AB16" s="135"/>
      <c r="AC16" s="135"/>
      <c r="AD16" s="135"/>
      <c r="AE16" s="135">
        <v>1</v>
      </c>
      <c r="AF16" s="135"/>
      <c r="AG16" s="135"/>
      <c r="AH16" s="135"/>
      <c r="AI16" s="135"/>
      <c r="AJ16" s="135"/>
      <c r="AK16" s="135"/>
      <c r="AL16" s="135">
        <v>1</v>
      </c>
      <c r="AM16" s="135"/>
      <c r="AN16" s="135"/>
      <c r="AO16" s="135"/>
      <c r="AP16" s="135"/>
      <c r="AQ16" s="135"/>
      <c r="AR16" s="135"/>
      <c r="AS16" s="135"/>
      <c r="AT16" s="135"/>
      <c r="AU16" s="135"/>
      <c r="AV16" s="135"/>
      <c r="AW16" s="135"/>
      <c r="AX16" s="135"/>
      <c r="AY16" s="135"/>
      <c r="AZ16" s="135"/>
      <c r="BA16" s="135"/>
      <c r="BB16" s="135"/>
      <c r="BC16" s="135"/>
      <c r="BD16" s="135"/>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5"/>
      <c r="DY16" s="135"/>
      <c r="DZ16" s="135"/>
      <c r="EA16" s="135"/>
      <c r="EB16" s="136"/>
      <c r="EC16" s="135"/>
      <c r="ED16" s="136"/>
      <c r="EE16" s="136"/>
      <c r="EF16" s="135"/>
      <c r="EG16" s="135"/>
      <c r="EH16" s="136"/>
      <c r="EI16" s="135"/>
      <c r="EJ16" s="135"/>
      <c r="EK16" s="135"/>
      <c r="EL16" s="135"/>
      <c r="EM16" s="136"/>
      <c r="EN16" s="136"/>
      <c r="EO16" s="136"/>
      <c r="EP16" s="136"/>
      <c r="EQ16" s="136"/>
      <c r="ER16" s="135"/>
      <c r="ES16" s="136"/>
      <c r="ET16" s="135"/>
      <c r="EU16" s="136"/>
      <c r="EV16" s="136"/>
      <c r="EW16" s="136"/>
      <c r="EX16" s="136"/>
      <c r="EY16" s="136"/>
      <c r="EZ16" s="136"/>
      <c r="FA16" s="136"/>
      <c r="FB16" s="136"/>
      <c r="FC16" s="135"/>
      <c r="FD16" s="136"/>
      <c r="FE16" s="135"/>
      <c r="FF16" s="136"/>
      <c r="FG16" s="136"/>
      <c r="FH16" s="135"/>
      <c r="FI16" s="135"/>
      <c r="FJ16" s="136"/>
      <c r="FK16" s="136"/>
      <c r="FL16" s="136"/>
      <c r="FM16" s="136"/>
      <c r="FN16" s="136"/>
      <c r="FO16" s="136"/>
      <c r="FP16" s="136"/>
      <c r="FQ16" s="136"/>
      <c r="FR16" s="135"/>
      <c r="FS16" s="135"/>
      <c r="FT16" s="135"/>
      <c r="FU16" s="136"/>
      <c r="FV16" s="135"/>
      <c r="FW16" s="135"/>
      <c r="FX16" s="135"/>
      <c r="FY16" s="136"/>
      <c r="FZ16" s="136"/>
      <c r="GA16" s="136"/>
      <c r="GB16" s="136"/>
      <c r="GC16" s="136"/>
      <c r="GD16" s="135"/>
      <c r="GE16" s="135"/>
      <c r="GF16" s="136"/>
      <c r="GG16" s="135"/>
      <c r="GH16" s="136"/>
      <c r="GI16" s="135"/>
      <c r="GJ16" s="135"/>
      <c r="GK16" s="135"/>
      <c r="GL16" s="135"/>
      <c r="GM16" s="135"/>
      <c r="GN16" s="135"/>
      <c r="GO16" s="135"/>
      <c r="GP16" s="135"/>
      <c r="GQ16" s="135"/>
      <c r="GR16" s="135"/>
      <c r="GS16" s="135"/>
      <c r="GT16" s="135"/>
      <c r="GU16" s="135"/>
      <c r="GV16" s="135"/>
      <c r="GW16" s="135"/>
      <c r="GX16" s="135"/>
      <c r="GY16" s="135"/>
      <c r="GZ16" s="136"/>
      <c r="HA16" s="135"/>
      <c r="HB16" s="135"/>
      <c r="HC16" s="135"/>
      <c r="HD16" s="136"/>
      <c r="HE16" s="135"/>
      <c r="HF16" s="135"/>
      <c r="HG16" s="136"/>
      <c r="HH16" s="136"/>
      <c r="HI16" s="135"/>
      <c r="HJ16" s="136"/>
      <c r="HK16" s="136"/>
      <c r="HL16" s="135"/>
      <c r="HM16" s="136"/>
      <c r="HN16" s="136"/>
      <c r="HO16" s="135"/>
      <c r="HP16" s="136"/>
      <c r="HQ16" s="135"/>
      <c r="HR16" s="135"/>
      <c r="HS16" s="135"/>
      <c r="HT16" s="135"/>
      <c r="HU16" s="135"/>
      <c r="HV16" s="136"/>
      <c r="HW16" s="136"/>
      <c r="HX16" s="135"/>
      <c r="HY16" s="135"/>
      <c r="HZ16" s="136"/>
      <c r="IA16" s="135"/>
      <c r="IB16" s="135"/>
      <c r="IC16" s="136"/>
      <c r="ID16" s="136"/>
      <c r="IE16" s="136"/>
      <c r="IF16" s="136"/>
      <c r="IG16" s="134">
        <f t="shared" si="1"/>
        <v>2</v>
      </c>
      <c r="IH16" s="129" t="s">
        <v>382</v>
      </c>
      <c r="II16" s="133">
        <v>13</v>
      </c>
      <c r="IJ16" s="220"/>
      <c r="IL16" s="133">
        <v>13</v>
      </c>
    </row>
    <row r="17" spans="1:246" ht="26.25">
      <c r="A17" s="134">
        <f t="shared" si="0"/>
        <v>3</v>
      </c>
      <c r="B17" s="220"/>
      <c r="C17" s="133">
        <v>14</v>
      </c>
      <c r="D17" s="129" t="s">
        <v>384</v>
      </c>
      <c r="E17" s="135"/>
      <c r="F17" s="135"/>
      <c r="G17" s="136"/>
      <c r="H17" s="136"/>
      <c r="I17" s="136"/>
      <c r="J17" s="135">
        <v>1</v>
      </c>
      <c r="K17" s="136"/>
      <c r="L17" s="136"/>
      <c r="M17" s="135"/>
      <c r="N17" s="135"/>
      <c r="O17" s="136"/>
      <c r="P17" s="135"/>
      <c r="Q17" s="136"/>
      <c r="R17" s="136"/>
      <c r="S17" s="136"/>
      <c r="T17" s="135"/>
      <c r="U17" s="135"/>
      <c r="V17" s="136"/>
      <c r="W17" s="136"/>
      <c r="X17" s="135"/>
      <c r="Y17" s="136"/>
      <c r="Z17" s="135"/>
      <c r="AA17" s="135"/>
      <c r="AB17" s="135"/>
      <c r="AC17" s="135"/>
      <c r="AD17" s="135"/>
      <c r="AE17" s="135"/>
      <c r="AF17" s="135"/>
      <c r="AG17" s="135"/>
      <c r="AH17" s="135"/>
      <c r="AI17" s="135"/>
      <c r="AJ17" s="135"/>
      <c r="AK17" s="135"/>
      <c r="AL17" s="135"/>
      <c r="AM17" s="135">
        <v>1</v>
      </c>
      <c r="AN17" s="135"/>
      <c r="AO17" s="135"/>
      <c r="AP17" s="135"/>
      <c r="AQ17" s="135"/>
      <c r="AR17" s="135"/>
      <c r="AS17" s="135"/>
      <c r="AT17" s="135"/>
      <c r="AU17" s="135"/>
      <c r="AV17" s="135"/>
      <c r="AW17" s="135"/>
      <c r="AX17" s="135"/>
      <c r="AY17" s="135"/>
      <c r="AZ17" s="135"/>
      <c r="BA17" s="135"/>
      <c r="BB17" s="135"/>
      <c r="BC17" s="135"/>
      <c r="BD17" s="135"/>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5"/>
      <c r="DY17" s="135"/>
      <c r="DZ17" s="135"/>
      <c r="EA17" s="135"/>
      <c r="EB17" s="136"/>
      <c r="EC17" s="135"/>
      <c r="ED17" s="136"/>
      <c r="EE17" s="136"/>
      <c r="EF17" s="135"/>
      <c r="EG17" s="135"/>
      <c r="EH17" s="136"/>
      <c r="EI17" s="135"/>
      <c r="EJ17" s="135"/>
      <c r="EK17" s="135"/>
      <c r="EL17" s="135"/>
      <c r="EM17" s="136"/>
      <c r="EN17" s="136"/>
      <c r="EO17" s="136"/>
      <c r="EP17" s="136"/>
      <c r="EQ17" s="136"/>
      <c r="ER17" s="135"/>
      <c r="ES17" s="136"/>
      <c r="ET17" s="135"/>
      <c r="EU17" s="136"/>
      <c r="EV17" s="136"/>
      <c r="EW17" s="136"/>
      <c r="EX17" s="136"/>
      <c r="EY17" s="136"/>
      <c r="EZ17" s="136"/>
      <c r="FA17" s="136"/>
      <c r="FB17" s="136"/>
      <c r="FC17" s="135"/>
      <c r="FD17" s="136"/>
      <c r="FE17" s="135"/>
      <c r="FF17" s="136"/>
      <c r="FG17" s="136"/>
      <c r="FH17" s="135"/>
      <c r="FI17" s="135"/>
      <c r="FJ17" s="136"/>
      <c r="FK17" s="136"/>
      <c r="FL17" s="136"/>
      <c r="FM17" s="136"/>
      <c r="FN17" s="136"/>
      <c r="FO17" s="136"/>
      <c r="FP17" s="136"/>
      <c r="FQ17" s="136"/>
      <c r="FR17" s="135"/>
      <c r="FS17" s="135"/>
      <c r="FT17" s="135"/>
      <c r="FU17" s="136"/>
      <c r="FV17" s="135"/>
      <c r="FW17" s="135"/>
      <c r="FX17" s="135"/>
      <c r="FY17" s="136"/>
      <c r="FZ17" s="136"/>
      <c r="GA17" s="136"/>
      <c r="GB17" s="136"/>
      <c r="GC17" s="136"/>
      <c r="GD17" s="135"/>
      <c r="GE17" s="135"/>
      <c r="GF17" s="136"/>
      <c r="GG17" s="135"/>
      <c r="GH17" s="136"/>
      <c r="GI17" s="135"/>
      <c r="GJ17" s="135"/>
      <c r="GK17" s="135"/>
      <c r="GL17" s="135"/>
      <c r="GM17" s="135"/>
      <c r="GN17" s="135"/>
      <c r="GO17" s="135"/>
      <c r="GP17" s="135"/>
      <c r="GQ17" s="135"/>
      <c r="GR17" s="135"/>
      <c r="GS17" s="135"/>
      <c r="GT17" s="135"/>
      <c r="GU17" s="135"/>
      <c r="GV17" s="135"/>
      <c r="GW17" s="135"/>
      <c r="GX17" s="135"/>
      <c r="GY17" s="135"/>
      <c r="GZ17" s="136"/>
      <c r="HA17" s="135"/>
      <c r="HB17" s="135"/>
      <c r="HC17" s="135"/>
      <c r="HD17" s="136"/>
      <c r="HE17" s="135"/>
      <c r="HF17" s="135"/>
      <c r="HG17" s="136"/>
      <c r="HH17" s="136"/>
      <c r="HI17" s="135"/>
      <c r="HJ17" s="136"/>
      <c r="HK17" s="136"/>
      <c r="HL17" s="135"/>
      <c r="HM17" s="136"/>
      <c r="HN17" s="136"/>
      <c r="HO17" s="135"/>
      <c r="HP17" s="136"/>
      <c r="HQ17" s="135"/>
      <c r="HR17" s="135"/>
      <c r="HS17" s="135"/>
      <c r="HT17" s="135"/>
      <c r="HU17" s="135"/>
      <c r="HV17" s="136"/>
      <c r="HW17" s="136"/>
      <c r="HX17" s="135"/>
      <c r="HY17" s="135"/>
      <c r="HZ17" s="136"/>
      <c r="IA17" s="135"/>
      <c r="IB17" s="135"/>
      <c r="IC17" s="136"/>
      <c r="ID17" s="136"/>
      <c r="IE17" s="136">
        <v>1</v>
      </c>
      <c r="IF17" s="136"/>
      <c r="IG17" s="137">
        <f>SUM(E17:IF17)</f>
        <v>3</v>
      </c>
      <c r="IH17" s="129" t="s">
        <v>384</v>
      </c>
      <c r="II17" s="133">
        <v>14</v>
      </c>
      <c r="IJ17" s="220"/>
      <c r="IL17" s="133">
        <v>14</v>
      </c>
    </row>
    <row r="18" spans="1:246" ht="26.25">
      <c r="A18" s="134">
        <f t="shared" si="0"/>
        <v>3</v>
      </c>
      <c r="B18" s="220"/>
      <c r="C18" s="133">
        <v>15</v>
      </c>
      <c r="D18" s="129" t="s">
        <v>386</v>
      </c>
      <c r="E18" s="135"/>
      <c r="F18" s="135"/>
      <c r="G18" s="136"/>
      <c r="H18" s="136"/>
      <c r="I18" s="136"/>
      <c r="J18" s="135">
        <v>1</v>
      </c>
      <c r="K18" s="136"/>
      <c r="L18" s="136"/>
      <c r="M18" s="135"/>
      <c r="N18" s="135"/>
      <c r="O18" s="136"/>
      <c r="P18" s="135"/>
      <c r="Q18" s="136"/>
      <c r="R18" s="136"/>
      <c r="S18" s="136"/>
      <c r="T18" s="135"/>
      <c r="U18" s="135"/>
      <c r="V18" s="136"/>
      <c r="W18" s="136"/>
      <c r="X18" s="135"/>
      <c r="Y18" s="136"/>
      <c r="Z18" s="135"/>
      <c r="AA18" s="135"/>
      <c r="AB18" s="135"/>
      <c r="AC18" s="135"/>
      <c r="AD18" s="135"/>
      <c r="AE18" s="135"/>
      <c r="AF18" s="135"/>
      <c r="AG18" s="135"/>
      <c r="AH18" s="135"/>
      <c r="AI18" s="135"/>
      <c r="AJ18" s="135"/>
      <c r="AK18" s="135"/>
      <c r="AL18" s="135"/>
      <c r="AM18" s="135"/>
      <c r="AN18" s="135">
        <v>1</v>
      </c>
      <c r="AO18" s="135"/>
      <c r="AP18" s="135"/>
      <c r="AQ18" s="135"/>
      <c r="AR18" s="135"/>
      <c r="AS18" s="135"/>
      <c r="AT18" s="135"/>
      <c r="AU18" s="135"/>
      <c r="AV18" s="135"/>
      <c r="AW18" s="135"/>
      <c r="AX18" s="135"/>
      <c r="AY18" s="135"/>
      <c r="AZ18" s="135"/>
      <c r="BA18" s="135"/>
      <c r="BB18" s="135"/>
      <c r="BC18" s="135"/>
      <c r="BD18" s="135"/>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5"/>
      <c r="DY18" s="135"/>
      <c r="DZ18" s="135"/>
      <c r="EA18" s="135"/>
      <c r="EB18" s="136"/>
      <c r="EC18" s="135"/>
      <c r="ED18" s="136"/>
      <c r="EE18" s="136"/>
      <c r="EF18" s="135"/>
      <c r="EG18" s="135"/>
      <c r="EH18" s="136"/>
      <c r="EI18" s="135"/>
      <c r="EJ18" s="135"/>
      <c r="EK18" s="135"/>
      <c r="EL18" s="135"/>
      <c r="EM18" s="136"/>
      <c r="EN18" s="136"/>
      <c r="EO18" s="136"/>
      <c r="EP18" s="136"/>
      <c r="EQ18" s="136"/>
      <c r="ER18" s="135"/>
      <c r="ES18" s="136"/>
      <c r="ET18" s="135"/>
      <c r="EU18" s="136"/>
      <c r="EV18" s="136"/>
      <c r="EW18" s="136"/>
      <c r="EX18" s="136"/>
      <c r="EY18" s="136"/>
      <c r="EZ18" s="136"/>
      <c r="FA18" s="136"/>
      <c r="FB18" s="136"/>
      <c r="FC18" s="135"/>
      <c r="FD18" s="136"/>
      <c r="FE18" s="135"/>
      <c r="FF18" s="136"/>
      <c r="FG18" s="136"/>
      <c r="FH18" s="135"/>
      <c r="FI18" s="135"/>
      <c r="FJ18" s="136"/>
      <c r="FK18" s="136"/>
      <c r="FL18" s="136"/>
      <c r="FM18" s="136"/>
      <c r="FN18" s="136"/>
      <c r="FO18" s="136"/>
      <c r="FP18" s="136"/>
      <c r="FQ18" s="136"/>
      <c r="FR18" s="135"/>
      <c r="FS18" s="135"/>
      <c r="FT18" s="135"/>
      <c r="FU18" s="136"/>
      <c r="FV18" s="135"/>
      <c r="FW18" s="135"/>
      <c r="FX18" s="135"/>
      <c r="FY18" s="136"/>
      <c r="FZ18" s="136"/>
      <c r="GA18" s="136"/>
      <c r="GB18" s="136"/>
      <c r="GC18" s="136"/>
      <c r="GD18" s="135"/>
      <c r="GE18" s="135"/>
      <c r="GF18" s="136"/>
      <c r="GG18" s="135"/>
      <c r="GH18" s="136"/>
      <c r="GI18" s="135"/>
      <c r="GJ18" s="135"/>
      <c r="GK18" s="135"/>
      <c r="GL18" s="135"/>
      <c r="GM18" s="135"/>
      <c r="GN18" s="135"/>
      <c r="GO18" s="135"/>
      <c r="GP18" s="135"/>
      <c r="GQ18" s="135"/>
      <c r="GR18" s="135"/>
      <c r="GS18" s="135"/>
      <c r="GT18" s="135"/>
      <c r="GU18" s="135"/>
      <c r="GV18" s="135"/>
      <c r="GW18" s="135"/>
      <c r="GX18" s="135"/>
      <c r="GY18" s="135"/>
      <c r="GZ18" s="136"/>
      <c r="HA18" s="135"/>
      <c r="HB18" s="135"/>
      <c r="HC18" s="135"/>
      <c r="HD18" s="136"/>
      <c r="HE18" s="135"/>
      <c r="HF18" s="135"/>
      <c r="HG18" s="136"/>
      <c r="HH18" s="136"/>
      <c r="HI18" s="135"/>
      <c r="HJ18" s="136"/>
      <c r="HK18" s="136"/>
      <c r="HL18" s="135"/>
      <c r="HM18" s="136"/>
      <c r="HN18" s="136"/>
      <c r="HO18" s="135"/>
      <c r="HP18" s="136"/>
      <c r="HQ18" s="135"/>
      <c r="HR18" s="135"/>
      <c r="HS18" s="135"/>
      <c r="HT18" s="135"/>
      <c r="HU18" s="135"/>
      <c r="HV18" s="136"/>
      <c r="HW18" s="136"/>
      <c r="HX18" s="135"/>
      <c r="HY18" s="135"/>
      <c r="HZ18" s="136"/>
      <c r="IA18" s="135"/>
      <c r="IB18" s="135"/>
      <c r="IC18" s="136"/>
      <c r="ID18" s="136"/>
      <c r="IE18" s="136">
        <v>1</v>
      </c>
      <c r="IF18" s="136"/>
      <c r="IG18" s="137">
        <f>SUM(E18:IF18)</f>
        <v>3</v>
      </c>
      <c r="IH18" s="129" t="s">
        <v>386</v>
      </c>
      <c r="II18" s="133">
        <v>15</v>
      </c>
      <c r="IJ18" s="220"/>
      <c r="IL18" s="133">
        <v>15</v>
      </c>
    </row>
    <row r="19" spans="1:246" ht="26.25">
      <c r="A19" s="134">
        <f t="shared" si="0"/>
        <v>2</v>
      </c>
      <c r="B19" s="220"/>
      <c r="C19" s="133">
        <v>16</v>
      </c>
      <c r="D19" s="129" t="s">
        <v>388</v>
      </c>
      <c r="E19" s="135"/>
      <c r="F19" s="135"/>
      <c r="G19" s="136"/>
      <c r="H19" s="136"/>
      <c r="I19" s="136"/>
      <c r="J19" s="135"/>
      <c r="K19" s="136"/>
      <c r="L19" s="136"/>
      <c r="M19" s="135"/>
      <c r="N19" s="135"/>
      <c r="O19" s="136"/>
      <c r="P19" s="135"/>
      <c r="Q19" s="136"/>
      <c r="R19" s="136"/>
      <c r="S19" s="136"/>
      <c r="T19" s="135"/>
      <c r="U19" s="135"/>
      <c r="V19" s="136"/>
      <c r="W19" s="136"/>
      <c r="X19" s="135"/>
      <c r="Y19" s="136"/>
      <c r="Z19" s="135"/>
      <c r="AA19" s="135"/>
      <c r="AB19" s="135"/>
      <c r="AC19" s="135"/>
      <c r="AD19" s="135"/>
      <c r="AE19" s="135"/>
      <c r="AF19" s="135"/>
      <c r="AG19" s="135"/>
      <c r="AH19" s="135"/>
      <c r="AI19" s="135"/>
      <c r="AJ19" s="135"/>
      <c r="AK19" s="135"/>
      <c r="AL19" s="135"/>
      <c r="AM19" s="135"/>
      <c r="AN19" s="135"/>
      <c r="AO19" s="135">
        <v>1</v>
      </c>
      <c r="AP19" s="135"/>
      <c r="AQ19" s="135"/>
      <c r="AR19" s="135"/>
      <c r="AS19" s="135"/>
      <c r="AT19" s="135"/>
      <c r="AU19" s="135"/>
      <c r="AV19" s="135"/>
      <c r="AW19" s="135"/>
      <c r="AX19" s="135"/>
      <c r="AY19" s="135"/>
      <c r="AZ19" s="135"/>
      <c r="BA19" s="135"/>
      <c r="BB19" s="135"/>
      <c r="BC19" s="135"/>
      <c r="BD19" s="135"/>
      <c r="BE19" s="136"/>
      <c r="BF19" s="136"/>
      <c r="BG19" s="136"/>
      <c r="BH19" s="136"/>
      <c r="BI19" s="136"/>
      <c r="BJ19" s="136"/>
      <c r="BK19" s="136"/>
      <c r="BL19" s="136">
        <v>1</v>
      </c>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5"/>
      <c r="DY19" s="135"/>
      <c r="DZ19" s="135"/>
      <c r="EA19" s="135"/>
      <c r="EB19" s="136"/>
      <c r="EC19" s="135"/>
      <c r="ED19" s="136"/>
      <c r="EE19" s="136"/>
      <c r="EF19" s="135"/>
      <c r="EG19" s="135"/>
      <c r="EH19" s="136"/>
      <c r="EI19" s="135"/>
      <c r="EJ19" s="135"/>
      <c r="EK19" s="135"/>
      <c r="EL19" s="135"/>
      <c r="EM19" s="136"/>
      <c r="EN19" s="136"/>
      <c r="EO19" s="136"/>
      <c r="EP19" s="136"/>
      <c r="EQ19" s="136"/>
      <c r="ER19" s="135"/>
      <c r="ES19" s="136"/>
      <c r="ET19" s="135"/>
      <c r="EU19" s="136"/>
      <c r="EV19" s="136"/>
      <c r="EW19" s="136"/>
      <c r="EX19" s="136"/>
      <c r="EY19" s="136"/>
      <c r="EZ19" s="136"/>
      <c r="FA19" s="136"/>
      <c r="FB19" s="136"/>
      <c r="FC19" s="135"/>
      <c r="FD19" s="136"/>
      <c r="FE19" s="135"/>
      <c r="FF19" s="136"/>
      <c r="FG19" s="136"/>
      <c r="FH19" s="135"/>
      <c r="FI19" s="135"/>
      <c r="FJ19" s="136"/>
      <c r="FK19" s="136"/>
      <c r="FL19" s="136"/>
      <c r="FM19" s="136"/>
      <c r="FN19" s="136"/>
      <c r="FO19" s="136"/>
      <c r="FP19" s="136"/>
      <c r="FQ19" s="136"/>
      <c r="FR19" s="135"/>
      <c r="FS19" s="135"/>
      <c r="FT19" s="135"/>
      <c r="FU19" s="136"/>
      <c r="FV19" s="135"/>
      <c r="FW19" s="135"/>
      <c r="FX19" s="135"/>
      <c r="FY19" s="136"/>
      <c r="FZ19" s="136"/>
      <c r="GA19" s="136"/>
      <c r="GB19" s="136"/>
      <c r="GC19" s="136"/>
      <c r="GD19" s="135"/>
      <c r="GE19" s="135"/>
      <c r="GF19" s="136"/>
      <c r="GG19" s="135"/>
      <c r="GH19" s="136"/>
      <c r="GI19" s="135"/>
      <c r="GJ19" s="135"/>
      <c r="GK19" s="135"/>
      <c r="GL19" s="135"/>
      <c r="GM19" s="135"/>
      <c r="GN19" s="135"/>
      <c r="GO19" s="135"/>
      <c r="GP19" s="135"/>
      <c r="GQ19" s="135"/>
      <c r="GR19" s="135"/>
      <c r="GS19" s="135"/>
      <c r="GT19" s="135"/>
      <c r="GU19" s="135"/>
      <c r="GV19" s="135"/>
      <c r="GW19" s="135"/>
      <c r="GX19" s="135"/>
      <c r="GY19" s="135"/>
      <c r="GZ19" s="136"/>
      <c r="HA19" s="135"/>
      <c r="HB19" s="135"/>
      <c r="HC19" s="135"/>
      <c r="HD19" s="136"/>
      <c r="HE19" s="135"/>
      <c r="HF19" s="135"/>
      <c r="HG19" s="136"/>
      <c r="HH19" s="136"/>
      <c r="HI19" s="135"/>
      <c r="HJ19" s="136"/>
      <c r="HK19" s="136"/>
      <c r="HL19" s="135"/>
      <c r="HM19" s="136"/>
      <c r="HN19" s="136"/>
      <c r="HO19" s="135"/>
      <c r="HP19" s="136"/>
      <c r="HQ19" s="135"/>
      <c r="HR19" s="135"/>
      <c r="HS19" s="135"/>
      <c r="HT19" s="135"/>
      <c r="HU19" s="135"/>
      <c r="HV19" s="136"/>
      <c r="HW19" s="136"/>
      <c r="HX19" s="135"/>
      <c r="HY19" s="135"/>
      <c r="HZ19" s="136"/>
      <c r="IA19" s="135"/>
      <c r="IB19" s="135"/>
      <c r="IC19" s="136"/>
      <c r="ID19" s="136"/>
      <c r="IE19" s="136"/>
      <c r="IF19" s="136"/>
      <c r="IG19" s="134">
        <f t="shared" si="1"/>
        <v>2</v>
      </c>
      <c r="IH19" s="129" t="s">
        <v>388</v>
      </c>
      <c r="II19" s="133">
        <v>16</v>
      </c>
      <c r="IJ19" s="220"/>
      <c r="IL19" s="133">
        <v>16</v>
      </c>
    </row>
    <row r="20" spans="1:246" ht="26.25">
      <c r="A20" s="134">
        <f t="shared" si="0"/>
        <v>3</v>
      </c>
      <c r="B20" s="220"/>
      <c r="C20" s="133">
        <v>17</v>
      </c>
      <c r="D20" s="129" t="s">
        <v>391</v>
      </c>
      <c r="E20" s="135"/>
      <c r="F20" s="135"/>
      <c r="G20" s="136"/>
      <c r="H20" s="136"/>
      <c r="I20" s="136"/>
      <c r="J20" s="135"/>
      <c r="K20" s="136"/>
      <c r="L20" s="136"/>
      <c r="M20" s="135"/>
      <c r="N20" s="135"/>
      <c r="O20" s="136"/>
      <c r="P20" s="135"/>
      <c r="Q20" s="136"/>
      <c r="R20" s="136"/>
      <c r="S20" s="136"/>
      <c r="T20" s="135"/>
      <c r="U20" s="135"/>
      <c r="V20" s="136"/>
      <c r="W20" s="136"/>
      <c r="X20" s="135"/>
      <c r="Y20" s="136"/>
      <c r="Z20" s="135"/>
      <c r="AA20" s="135"/>
      <c r="AB20" s="135"/>
      <c r="AC20" s="135"/>
      <c r="AD20" s="135"/>
      <c r="AE20" s="135"/>
      <c r="AF20" s="135"/>
      <c r="AG20" s="135"/>
      <c r="AH20" s="135"/>
      <c r="AI20" s="135"/>
      <c r="AJ20" s="135"/>
      <c r="AK20" s="135"/>
      <c r="AL20" s="135"/>
      <c r="AM20" s="135"/>
      <c r="AN20" s="135"/>
      <c r="AO20" s="135"/>
      <c r="AP20" s="135">
        <v>1</v>
      </c>
      <c r="AQ20" s="135"/>
      <c r="AR20" s="135"/>
      <c r="AS20" s="135"/>
      <c r="AT20" s="135"/>
      <c r="AU20" s="135"/>
      <c r="AV20" s="135"/>
      <c r="AW20" s="135"/>
      <c r="AX20" s="135"/>
      <c r="AY20" s="135"/>
      <c r="AZ20" s="135"/>
      <c r="BA20" s="135"/>
      <c r="BB20" s="135"/>
      <c r="BC20" s="135"/>
      <c r="BD20" s="135"/>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5"/>
      <c r="DY20" s="135"/>
      <c r="DZ20" s="135"/>
      <c r="EA20" s="135"/>
      <c r="EB20" s="136"/>
      <c r="EC20" s="135">
        <v>1</v>
      </c>
      <c r="ED20" s="136"/>
      <c r="EE20" s="136"/>
      <c r="EF20" s="135"/>
      <c r="EG20" s="135"/>
      <c r="EH20" s="136"/>
      <c r="EI20" s="135"/>
      <c r="EJ20" s="135"/>
      <c r="EK20" s="135"/>
      <c r="EL20" s="135"/>
      <c r="EM20" s="136"/>
      <c r="EN20" s="136"/>
      <c r="EO20" s="136"/>
      <c r="EP20" s="136"/>
      <c r="EQ20" s="136"/>
      <c r="ER20" s="135"/>
      <c r="ES20" s="136"/>
      <c r="ET20" s="135"/>
      <c r="EU20" s="136"/>
      <c r="EV20" s="136"/>
      <c r="EW20" s="136"/>
      <c r="EX20" s="136"/>
      <c r="EY20" s="136"/>
      <c r="EZ20" s="136"/>
      <c r="FA20" s="136"/>
      <c r="FB20" s="136"/>
      <c r="FC20" s="135"/>
      <c r="FD20" s="136"/>
      <c r="FE20" s="135"/>
      <c r="FF20" s="136"/>
      <c r="FG20" s="136"/>
      <c r="FH20" s="135"/>
      <c r="FI20" s="135"/>
      <c r="FJ20" s="136"/>
      <c r="FK20" s="136"/>
      <c r="FL20" s="136"/>
      <c r="FM20" s="136"/>
      <c r="FN20" s="136"/>
      <c r="FO20" s="136"/>
      <c r="FP20" s="136"/>
      <c r="FQ20" s="136"/>
      <c r="FR20" s="135"/>
      <c r="FS20" s="135"/>
      <c r="FT20" s="135"/>
      <c r="FU20" s="136"/>
      <c r="FV20" s="135"/>
      <c r="FW20" s="135"/>
      <c r="FX20" s="135"/>
      <c r="FY20" s="136"/>
      <c r="FZ20" s="136"/>
      <c r="GA20" s="136"/>
      <c r="GB20" s="136"/>
      <c r="GC20" s="136"/>
      <c r="GD20" s="135"/>
      <c r="GE20" s="135"/>
      <c r="GF20" s="136"/>
      <c r="GG20" s="135"/>
      <c r="GH20" s="136"/>
      <c r="GI20" s="135"/>
      <c r="GJ20" s="135"/>
      <c r="GK20" s="135"/>
      <c r="GL20" s="135"/>
      <c r="GM20" s="135"/>
      <c r="GN20" s="135"/>
      <c r="GO20" s="135"/>
      <c r="GP20" s="135"/>
      <c r="GQ20" s="135"/>
      <c r="GR20" s="135"/>
      <c r="GS20" s="135"/>
      <c r="GT20" s="135"/>
      <c r="GU20" s="135"/>
      <c r="GV20" s="135"/>
      <c r="GW20" s="135"/>
      <c r="GX20" s="135"/>
      <c r="GY20" s="135"/>
      <c r="GZ20" s="136"/>
      <c r="HA20" s="135"/>
      <c r="HB20" s="135"/>
      <c r="HC20" s="135"/>
      <c r="HD20" s="136"/>
      <c r="HE20" s="135"/>
      <c r="HF20" s="135"/>
      <c r="HG20" s="136"/>
      <c r="HH20" s="136"/>
      <c r="HI20" s="135"/>
      <c r="HJ20" s="136"/>
      <c r="HK20" s="136"/>
      <c r="HL20" s="135"/>
      <c r="HM20" s="136"/>
      <c r="HN20" s="136"/>
      <c r="HO20" s="135"/>
      <c r="HP20" s="136"/>
      <c r="HQ20" s="135"/>
      <c r="HR20" s="135"/>
      <c r="HS20" s="135"/>
      <c r="HT20" s="135"/>
      <c r="HU20" s="135"/>
      <c r="HV20" s="136"/>
      <c r="HW20" s="136"/>
      <c r="HX20" s="135"/>
      <c r="HY20" s="135"/>
      <c r="HZ20" s="136"/>
      <c r="IA20" s="135"/>
      <c r="IB20" s="135"/>
      <c r="IC20" s="136"/>
      <c r="ID20" s="136"/>
      <c r="IE20" s="136">
        <v>1</v>
      </c>
      <c r="IF20" s="136"/>
      <c r="IG20" s="137">
        <f>SUM(E20:IF20)</f>
        <v>3</v>
      </c>
      <c r="IH20" s="129" t="s">
        <v>391</v>
      </c>
      <c r="II20" s="133">
        <v>17</v>
      </c>
      <c r="IJ20" s="220"/>
      <c r="IL20" s="133">
        <v>17</v>
      </c>
    </row>
    <row r="21" spans="1:246" ht="26.25">
      <c r="A21" s="134">
        <f t="shared" si="0"/>
        <v>3</v>
      </c>
      <c r="B21" s="220"/>
      <c r="C21" s="133">
        <v>18</v>
      </c>
      <c r="D21" s="129" t="s">
        <v>394</v>
      </c>
      <c r="E21" s="135"/>
      <c r="F21" s="135"/>
      <c r="G21" s="136"/>
      <c r="H21" s="136"/>
      <c r="I21" s="136"/>
      <c r="J21" s="135"/>
      <c r="K21" s="136"/>
      <c r="L21" s="136"/>
      <c r="M21" s="135"/>
      <c r="N21" s="135"/>
      <c r="O21" s="136"/>
      <c r="P21" s="135"/>
      <c r="Q21" s="136"/>
      <c r="R21" s="136"/>
      <c r="S21" s="136"/>
      <c r="T21" s="135"/>
      <c r="U21" s="135"/>
      <c r="V21" s="136"/>
      <c r="W21" s="136"/>
      <c r="X21" s="135"/>
      <c r="Y21" s="136"/>
      <c r="Z21" s="135"/>
      <c r="AA21" s="135"/>
      <c r="AB21" s="135"/>
      <c r="AC21" s="135"/>
      <c r="AD21" s="135"/>
      <c r="AE21" s="135"/>
      <c r="AF21" s="135"/>
      <c r="AG21" s="135"/>
      <c r="AH21" s="135"/>
      <c r="AI21" s="135"/>
      <c r="AJ21" s="135"/>
      <c r="AK21" s="135"/>
      <c r="AL21" s="135"/>
      <c r="AM21" s="135"/>
      <c r="AN21" s="135"/>
      <c r="AO21" s="135"/>
      <c r="AP21" s="135"/>
      <c r="AQ21" s="135">
        <v>1</v>
      </c>
      <c r="AR21" s="135"/>
      <c r="AS21" s="135"/>
      <c r="AT21" s="135"/>
      <c r="AU21" s="135"/>
      <c r="AV21" s="135"/>
      <c r="AW21" s="135"/>
      <c r="AX21" s="135"/>
      <c r="AY21" s="135"/>
      <c r="AZ21" s="135"/>
      <c r="BA21" s="135"/>
      <c r="BB21" s="135"/>
      <c r="BC21" s="135"/>
      <c r="BD21" s="135"/>
      <c r="BE21" s="136"/>
      <c r="BF21" s="136"/>
      <c r="BG21" s="136"/>
      <c r="BH21" s="136"/>
      <c r="BI21" s="136"/>
      <c r="BJ21" s="136"/>
      <c r="BK21" s="136"/>
      <c r="BL21" s="136"/>
      <c r="BM21" s="136"/>
      <c r="BN21" s="136">
        <v>1</v>
      </c>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5"/>
      <c r="DY21" s="135"/>
      <c r="DZ21" s="135"/>
      <c r="EA21" s="135"/>
      <c r="EB21" s="136"/>
      <c r="EC21" s="135"/>
      <c r="ED21" s="136"/>
      <c r="EE21" s="136"/>
      <c r="EF21" s="135"/>
      <c r="EG21" s="135"/>
      <c r="EH21" s="136"/>
      <c r="EI21" s="135"/>
      <c r="EJ21" s="135"/>
      <c r="EK21" s="135"/>
      <c r="EL21" s="135"/>
      <c r="EM21" s="136"/>
      <c r="EN21" s="136"/>
      <c r="EO21" s="136"/>
      <c r="EP21" s="136"/>
      <c r="EQ21" s="136"/>
      <c r="ER21" s="135"/>
      <c r="ES21" s="136"/>
      <c r="ET21" s="135"/>
      <c r="EU21" s="136"/>
      <c r="EV21" s="136">
        <v>1</v>
      </c>
      <c r="EW21" s="136"/>
      <c r="EX21" s="136"/>
      <c r="EY21" s="136"/>
      <c r="EZ21" s="136"/>
      <c r="FA21" s="136"/>
      <c r="FB21" s="136"/>
      <c r="FC21" s="135"/>
      <c r="FD21" s="136"/>
      <c r="FE21" s="135"/>
      <c r="FF21" s="136"/>
      <c r="FG21" s="136"/>
      <c r="FH21" s="135"/>
      <c r="FI21" s="135"/>
      <c r="FJ21" s="136"/>
      <c r="FK21" s="136"/>
      <c r="FL21" s="136"/>
      <c r="FM21" s="136"/>
      <c r="FN21" s="136"/>
      <c r="FO21" s="136"/>
      <c r="FP21" s="136"/>
      <c r="FQ21" s="136"/>
      <c r="FR21" s="135"/>
      <c r="FS21" s="135"/>
      <c r="FT21" s="135"/>
      <c r="FU21" s="136"/>
      <c r="FV21" s="135"/>
      <c r="FW21" s="135"/>
      <c r="FX21" s="135"/>
      <c r="FY21" s="136"/>
      <c r="FZ21" s="136"/>
      <c r="GA21" s="136"/>
      <c r="GB21" s="136"/>
      <c r="GC21" s="136"/>
      <c r="GD21" s="135"/>
      <c r="GE21" s="135"/>
      <c r="GF21" s="136"/>
      <c r="GG21" s="135"/>
      <c r="GH21" s="136"/>
      <c r="GI21" s="135"/>
      <c r="GJ21" s="135"/>
      <c r="GK21" s="135"/>
      <c r="GL21" s="135"/>
      <c r="GM21" s="135"/>
      <c r="GN21" s="135"/>
      <c r="GO21" s="135"/>
      <c r="GP21" s="135"/>
      <c r="GQ21" s="135"/>
      <c r="GR21" s="135"/>
      <c r="GS21" s="135"/>
      <c r="GT21" s="135"/>
      <c r="GU21" s="135"/>
      <c r="GV21" s="135"/>
      <c r="GW21" s="135"/>
      <c r="GX21" s="135"/>
      <c r="GY21" s="135"/>
      <c r="GZ21" s="136"/>
      <c r="HA21" s="135"/>
      <c r="HB21" s="135"/>
      <c r="HC21" s="135"/>
      <c r="HD21" s="136"/>
      <c r="HE21" s="135"/>
      <c r="HF21" s="135"/>
      <c r="HG21" s="136"/>
      <c r="HH21" s="136"/>
      <c r="HI21" s="135"/>
      <c r="HJ21" s="136"/>
      <c r="HK21" s="136"/>
      <c r="HL21" s="135"/>
      <c r="HM21" s="136"/>
      <c r="HN21" s="136"/>
      <c r="HO21" s="135"/>
      <c r="HP21" s="136"/>
      <c r="HQ21" s="135"/>
      <c r="HR21" s="135"/>
      <c r="HS21" s="135"/>
      <c r="HT21" s="135"/>
      <c r="HU21" s="135"/>
      <c r="HV21" s="136"/>
      <c r="HW21" s="136"/>
      <c r="HX21" s="135"/>
      <c r="HY21" s="135"/>
      <c r="HZ21" s="136"/>
      <c r="IA21" s="135"/>
      <c r="IB21" s="135"/>
      <c r="IC21" s="136"/>
      <c r="ID21" s="136"/>
      <c r="IE21" s="136"/>
      <c r="IF21" s="136"/>
      <c r="IG21" s="137">
        <f>SUM(E21:IF21)</f>
        <v>3</v>
      </c>
      <c r="IH21" s="129" t="s">
        <v>394</v>
      </c>
      <c r="II21" s="133">
        <v>18</v>
      </c>
      <c r="IJ21" s="220"/>
      <c r="IL21" s="133">
        <v>18</v>
      </c>
    </row>
    <row r="22" spans="1:246" ht="26.25">
      <c r="A22" s="134">
        <f t="shared" si="0"/>
        <v>2</v>
      </c>
      <c r="B22" s="220"/>
      <c r="C22" s="133">
        <v>19</v>
      </c>
      <c r="D22" s="129" t="s">
        <v>397</v>
      </c>
      <c r="E22" s="135"/>
      <c r="F22" s="135"/>
      <c r="G22" s="136"/>
      <c r="H22" s="136"/>
      <c r="I22" s="136"/>
      <c r="J22" s="135"/>
      <c r="K22" s="136"/>
      <c r="L22" s="136"/>
      <c r="M22" s="135"/>
      <c r="N22" s="135"/>
      <c r="O22" s="136"/>
      <c r="P22" s="135"/>
      <c r="Q22" s="136"/>
      <c r="R22" s="136"/>
      <c r="S22" s="136"/>
      <c r="T22" s="135"/>
      <c r="U22" s="135"/>
      <c r="V22" s="136"/>
      <c r="W22" s="136"/>
      <c r="X22" s="135"/>
      <c r="Y22" s="136"/>
      <c r="Z22" s="135"/>
      <c r="AA22" s="135"/>
      <c r="AB22" s="135"/>
      <c r="AC22" s="135"/>
      <c r="AD22" s="135"/>
      <c r="AE22" s="135"/>
      <c r="AF22" s="135"/>
      <c r="AG22" s="135"/>
      <c r="AH22" s="135"/>
      <c r="AI22" s="135"/>
      <c r="AJ22" s="135">
        <v>1</v>
      </c>
      <c r="AK22" s="135"/>
      <c r="AL22" s="135"/>
      <c r="AM22" s="135"/>
      <c r="AN22" s="135"/>
      <c r="AO22" s="135"/>
      <c r="AP22" s="135"/>
      <c r="AQ22" s="135"/>
      <c r="AR22" s="135">
        <v>1</v>
      </c>
      <c r="AS22" s="135"/>
      <c r="AT22" s="135"/>
      <c r="AU22" s="135"/>
      <c r="AV22" s="135"/>
      <c r="AW22" s="135"/>
      <c r="AX22" s="135"/>
      <c r="AY22" s="135"/>
      <c r="AZ22" s="135"/>
      <c r="BA22" s="135"/>
      <c r="BB22" s="135"/>
      <c r="BC22" s="135"/>
      <c r="BD22" s="135"/>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5"/>
      <c r="DY22" s="135"/>
      <c r="DZ22" s="135"/>
      <c r="EA22" s="135"/>
      <c r="EB22" s="136"/>
      <c r="EC22" s="135"/>
      <c r="ED22" s="136"/>
      <c r="EE22" s="136"/>
      <c r="EF22" s="135"/>
      <c r="EG22" s="135"/>
      <c r="EH22" s="136"/>
      <c r="EI22" s="135"/>
      <c r="EJ22" s="135"/>
      <c r="EK22" s="135"/>
      <c r="EL22" s="135"/>
      <c r="EM22" s="136"/>
      <c r="EN22" s="136"/>
      <c r="EO22" s="136"/>
      <c r="EP22" s="136"/>
      <c r="EQ22" s="136"/>
      <c r="ER22" s="135"/>
      <c r="ES22" s="136"/>
      <c r="ET22" s="135"/>
      <c r="EU22" s="136"/>
      <c r="EV22" s="136"/>
      <c r="EW22" s="136"/>
      <c r="EX22" s="136"/>
      <c r="EY22" s="136"/>
      <c r="EZ22" s="136"/>
      <c r="FA22" s="136"/>
      <c r="FB22" s="136"/>
      <c r="FC22" s="135"/>
      <c r="FD22" s="136"/>
      <c r="FE22" s="135"/>
      <c r="FF22" s="136"/>
      <c r="FG22" s="136"/>
      <c r="FH22" s="135"/>
      <c r="FI22" s="135"/>
      <c r="FJ22" s="136"/>
      <c r="FK22" s="136"/>
      <c r="FL22" s="136"/>
      <c r="FM22" s="136"/>
      <c r="FN22" s="136"/>
      <c r="FO22" s="136"/>
      <c r="FP22" s="136"/>
      <c r="FQ22" s="136"/>
      <c r="FR22" s="135"/>
      <c r="FS22" s="135"/>
      <c r="FT22" s="135"/>
      <c r="FU22" s="136"/>
      <c r="FV22" s="135"/>
      <c r="FW22" s="135"/>
      <c r="FX22" s="135"/>
      <c r="FY22" s="136"/>
      <c r="FZ22" s="136"/>
      <c r="GA22" s="136"/>
      <c r="GB22" s="136"/>
      <c r="GC22" s="136"/>
      <c r="GD22" s="135"/>
      <c r="GE22" s="135"/>
      <c r="GF22" s="136"/>
      <c r="GG22" s="135"/>
      <c r="GH22" s="136"/>
      <c r="GI22" s="135"/>
      <c r="GJ22" s="135"/>
      <c r="GK22" s="135"/>
      <c r="GL22" s="135"/>
      <c r="GM22" s="135"/>
      <c r="GN22" s="135"/>
      <c r="GO22" s="135"/>
      <c r="GP22" s="135"/>
      <c r="GQ22" s="135"/>
      <c r="GR22" s="135"/>
      <c r="GS22" s="135"/>
      <c r="GT22" s="135"/>
      <c r="GU22" s="135"/>
      <c r="GV22" s="135"/>
      <c r="GW22" s="135"/>
      <c r="GX22" s="135"/>
      <c r="GY22" s="135"/>
      <c r="GZ22" s="136"/>
      <c r="HA22" s="135"/>
      <c r="HB22" s="135"/>
      <c r="HC22" s="135"/>
      <c r="HD22" s="136"/>
      <c r="HE22" s="135"/>
      <c r="HF22" s="135"/>
      <c r="HG22" s="136"/>
      <c r="HH22" s="136"/>
      <c r="HI22" s="135"/>
      <c r="HJ22" s="136"/>
      <c r="HK22" s="136"/>
      <c r="HL22" s="135"/>
      <c r="HM22" s="136"/>
      <c r="HN22" s="136"/>
      <c r="HO22" s="135"/>
      <c r="HP22" s="136"/>
      <c r="HQ22" s="135"/>
      <c r="HR22" s="135"/>
      <c r="HS22" s="135"/>
      <c r="HT22" s="135"/>
      <c r="HU22" s="135"/>
      <c r="HV22" s="136"/>
      <c r="HW22" s="136"/>
      <c r="HX22" s="135"/>
      <c r="HY22" s="135"/>
      <c r="HZ22" s="136"/>
      <c r="IA22" s="135"/>
      <c r="IB22" s="135"/>
      <c r="IC22" s="136"/>
      <c r="ID22" s="136"/>
      <c r="IE22" s="136"/>
      <c r="IF22" s="136"/>
      <c r="IG22" s="134">
        <f t="shared" si="1"/>
        <v>2</v>
      </c>
      <c r="IH22" s="129" t="s">
        <v>397</v>
      </c>
      <c r="II22" s="133">
        <v>19</v>
      </c>
      <c r="IJ22" s="220"/>
      <c r="IL22" s="133">
        <v>19</v>
      </c>
    </row>
    <row r="23" spans="1:246" ht="26.25">
      <c r="A23" s="134">
        <f t="shared" si="0"/>
        <v>2</v>
      </c>
      <c r="B23" s="220"/>
      <c r="C23" s="133">
        <v>20</v>
      </c>
      <c r="D23" s="129" t="s">
        <v>399</v>
      </c>
      <c r="E23" s="135"/>
      <c r="F23" s="135"/>
      <c r="G23" s="136"/>
      <c r="H23" s="136"/>
      <c r="I23" s="136"/>
      <c r="J23" s="135"/>
      <c r="K23" s="136"/>
      <c r="L23" s="136"/>
      <c r="M23" s="135"/>
      <c r="N23" s="135"/>
      <c r="O23" s="136"/>
      <c r="P23" s="135"/>
      <c r="Q23" s="136"/>
      <c r="R23" s="136"/>
      <c r="S23" s="136"/>
      <c r="T23" s="135"/>
      <c r="U23" s="135"/>
      <c r="V23" s="136"/>
      <c r="W23" s="136"/>
      <c r="X23" s="135"/>
      <c r="Y23" s="136"/>
      <c r="Z23" s="135"/>
      <c r="AA23" s="135"/>
      <c r="AB23" s="135"/>
      <c r="AC23" s="135"/>
      <c r="AD23" s="135"/>
      <c r="AE23" s="135">
        <v>1</v>
      </c>
      <c r="AF23" s="135"/>
      <c r="AG23" s="135"/>
      <c r="AH23" s="135"/>
      <c r="AI23" s="135"/>
      <c r="AJ23" s="135"/>
      <c r="AK23" s="135"/>
      <c r="AL23" s="135"/>
      <c r="AM23" s="135"/>
      <c r="AN23" s="135"/>
      <c r="AO23" s="135"/>
      <c r="AP23" s="135"/>
      <c r="AQ23" s="135"/>
      <c r="AR23" s="135"/>
      <c r="AS23" s="135">
        <v>1</v>
      </c>
      <c r="AT23" s="135"/>
      <c r="AU23" s="135"/>
      <c r="AV23" s="135"/>
      <c r="AW23" s="135"/>
      <c r="AX23" s="135"/>
      <c r="AY23" s="135"/>
      <c r="AZ23" s="135"/>
      <c r="BA23" s="135"/>
      <c r="BB23" s="135"/>
      <c r="BC23" s="135"/>
      <c r="BD23" s="135"/>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5"/>
      <c r="DY23" s="135"/>
      <c r="DZ23" s="135"/>
      <c r="EA23" s="135"/>
      <c r="EB23" s="136"/>
      <c r="EC23" s="135"/>
      <c r="ED23" s="136"/>
      <c r="EE23" s="136"/>
      <c r="EF23" s="135"/>
      <c r="EG23" s="135"/>
      <c r="EH23" s="136"/>
      <c r="EI23" s="135"/>
      <c r="EJ23" s="135"/>
      <c r="EK23" s="135"/>
      <c r="EL23" s="135"/>
      <c r="EM23" s="136"/>
      <c r="EN23" s="136"/>
      <c r="EO23" s="136"/>
      <c r="EP23" s="136"/>
      <c r="EQ23" s="136"/>
      <c r="ER23" s="135"/>
      <c r="ES23" s="136"/>
      <c r="ET23" s="135"/>
      <c r="EU23" s="136"/>
      <c r="EV23" s="136"/>
      <c r="EW23" s="136"/>
      <c r="EX23" s="136"/>
      <c r="EY23" s="136"/>
      <c r="EZ23" s="136"/>
      <c r="FA23" s="136"/>
      <c r="FB23" s="136"/>
      <c r="FC23" s="135"/>
      <c r="FD23" s="136"/>
      <c r="FE23" s="135"/>
      <c r="FF23" s="136"/>
      <c r="FG23" s="136"/>
      <c r="FH23" s="135"/>
      <c r="FI23" s="135"/>
      <c r="FJ23" s="136"/>
      <c r="FK23" s="136"/>
      <c r="FL23" s="136"/>
      <c r="FM23" s="136"/>
      <c r="FN23" s="136"/>
      <c r="FO23" s="136"/>
      <c r="FP23" s="136"/>
      <c r="FQ23" s="136"/>
      <c r="FR23" s="135"/>
      <c r="FS23" s="135"/>
      <c r="FT23" s="135"/>
      <c r="FU23" s="136"/>
      <c r="FV23" s="135"/>
      <c r="FW23" s="135"/>
      <c r="FX23" s="135"/>
      <c r="FY23" s="136"/>
      <c r="FZ23" s="136"/>
      <c r="GA23" s="136"/>
      <c r="GB23" s="136"/>
      <c r="GC23" s="136"/>
      <c r="GD23" s="135"/>
      <c r="GE23" s="135"/>
      <c r="GF23" s="136"/>
      <c r="GG23" s="135"/>
      <c r="GH23" s="136"/>
      <c r="GI23" s="135"/>
      <c r="GJ23" s="135"/>
      <c r="GK23" s="135"/>
      <c r="GL23" s="135"/>
      <c r="GM23" s="135"/>
      <c r="GN23" s="135"/>
      <c r="GO23" s="135"/>
      <c r="GP23" s="135"/>
      <c r="GQ23" s="135"/>
      <c r="GR23" s="135"/>
      <c r="GS23" s="135"/>
      <c r="GT23" s="135"/>
      <c r="GU23" s="135"/>
      <c r="GV23" s="135"/>
      <c r="GW23" s="135"/>
      <c r="GX23" s="135"/>
      <c r="GY23" s="135"/>
      <c r="GZ23" s="136"/>
      <c r="HA23" s="135"/>
      <c r="HB23" s="135"/>
      <c r="HC23" s="135"/>
      <c r="HD23" s="136"/>
      <c r="HE23" s="135"/>
      <c r="HF23" s="135"/>
      <c r="HG23" s="136"/>
      <c r="HH23" s="136"/>
      <c r="HI23" s="135"/>
      <c r="HJ23" s="136"/>
      <c r="HK23" s="136"/>
      <c r="HL23" s="135"/>
      <c r="HM23" s="136"/>
      <c r="HN23" s="136"/>
      <c r="HO23" s="135"/>
      <c r="HP23" s="136"/>
      <c r="HQ23" s="135"/>
      <c r="HR23" s="135"/>
      <c r="HS23" s="135"/>
      <c r="HT23" s="135"/>
      <c r="HU23" s="135"/>
      <c r="HV23" s="136"/>
      <c r="HW23" s="136"/>
      <c r="HX23" s="135"/>
      <c r="HY23" s="135"/>
      <c r="HZ23" s="136"/>
      <c r="IA23" s="135"/>
      <c r="IB23" s="135"/>
      <c r="IC23" s="136"/>
      <c r="ID23" s="136"/>
      <c r="IE23" s="136"/>
      <c r="IF23" s="136"/>
      <c r="IG23" s="134">
        <f t="shared" si="1"/>
        <v>2</v>
      </c>
      <c r="IH23" s="129" t="s">
        <v>399</v>
      </c>
      <c r="II23" s="133">
        <v>20</v>
      </c>
      <c r="IJ23" s="220"/>
      <c r="IL23" s="133">
        <v>20</v>
      </c>
    </row>
    <row r="24" spans="1:246" ht="26.25">
      <c r="A24" s="134">
        <f t="shared" si="0"/>
        <v>2</v>
      </c>
      <c r="B24" s="220"/>
      <c r="C24" s="133">
        <v>21</v>
      </c>
      <c r="D24" s="129" t="s">
        <v>401</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v>1</v>
      </c>
      <c r="AF24" s="136"/>
      <c r="AG24" s="136"/>
      <c r="AH24" s="136"/>
      <c r="AI24" s="136"/>
      <c r="AJ24" s="136"/>
      <c r="AK24" s="136"/>
      <c r="AL24" s="136"/>
      <c r="AM24" s="136"/>
      <c r="AN24" s="136"/>
      <c r="AO24" s="136"/>
      <c r="AP24" s="136"/>
      <c r="AQ24" s="136"/>
      <c r="AR24" s="136"/>
      <c r="AS24" s="136"/>
      <c r="AT24" s="136">
        <v>1</v>
      </c>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4">
        <f t="shared" si="1"/>
        <v>2</v>
      </c>
      <c r="IH24" s="129" t="s">
        <v>401</v>
      </c>
      <c r="II24" s="133">
        <v>21</v>
      </c>
      <c r="IJ24" s="220"/>
      <c r="IL24" s="133">
        <v>21</v>
      </c>
    </row>
    <row r="25" spans="1:246" ht="26.25">
      <c r="A25" s="134">
        <f t="shared" si="0"/>
        <v>2</v>
      </c>
      <c r="B25" s="220"/>
      <c r="C25" s="133">
        <v>22</v>
      </c>
      <c r="D25" s="129" t="s">
        <v>403</v>
      </c>
      <c r="E25" s="135"/>
      <c r="F25" s="135"/>
      <c r="G25" s="136"/>
      <c r="H25" s="136"/>
      <c r="I25" s="136"/>
      <c r="J25" s="135"/>
      <c r="K25" s="136"/>
      <c r="L25" s="136"/>
      <c r="M25" s="135"/>
      <c r="N25" s="135"/>
      <c r="O25" s="136"/>
      <c r="P25" s="135"/>
      <c r="Q25" s="136"/>
      <c r="R25" s="136"/>
      <c r="S25" s="136"/>
      <c r="T25" s="135"/>
      <c r="U25" s="135"/>
      <c r="V25" s="136"/>
      <c r="W25" s="136"/>
      <c r="X25" s="135"/>
      <c r="Y25" s="136"/>
      <c r="Z25" s="135"/>
      <c r="AA25" s="135"/>
      <c r="AB25" s="135"/>
      <c r="AC25" s="135"/>
      <c r="AD25" s="135"/>
      <c r="AE25" s="135">
        <v>1</v>
      </c>
      <c r="AF25" s="135"/>
      <c r="AG25" s="135"/>
      <c r="AH25" s="135"/>
      <c r="AI25" s="135"/>
      <c r="AJ25" s="135"/>
      <c r="AK25" s="135"/>
      <c r="AL25" s="135"/>
      <c r="AM25" s="135"/>
      <c r="AN25" s="135"/>
      <c r="AO25" s="135"/>
      <c r="AP25" s="135"/>
      <c r="AQ25" s="135"/>
      <c r="AR25" s="135"/>
      <c r="AS25" s="135"/>
      <c r="AT25" s="135"/>
      <c r="AU25" s="135">
        <v>1</v>
      </c>
      <c r="AV25" s="135"/>
      <c r="AW25" s="135"/>
      <c r="AX25" s="135"/>
      <c r="AY25" s="135"/>
      <c r="AZ25" s="135"/>
      <c r="BA25" s="135"/>
      <c r="BB25" s="135"/>
      <c r="BC25" s="135"/>
      <c r="BD25" s="135"/>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5"/>
      <c r="DY25" s="135"/>
      <c r="DZ25" s="135"/>
      <c r="EA25" s="135"/>
      <c r="EB25" s="136"/>
      <c r="EC25" s="135"/>
      <c r="ED25" s="136"/>
      <c r="EE25" s="136"/>
      <c r="EF25" s="135"/>
      <c r="EG25" s="135"/>
      <c r="EH25" s="136"/>
      <c r="EI25" s="135"/>
      <c r="EJ25" s="135"/>
      <c r="EK25" s="135"/>
      <c r="EL25" s="135"/>
      <c r="EM25" s="136"/>
      <c r="EN25" s="136"/>
      <c r="EO25" s="136"/>
      <c r="EP25" s="136"/>
      <c r="EQ25" s="136"/>
      <c r="ER25" s="135"/>
      <c r="ES25" s="136"/>
      <c r="ET25" s="135"/>
      <c r="EU25" s="136"/>
      <c r="EV25" s="136"/>
      <c r="EW25" s="136"/>
      <c r="EX25" s="136"/>
      <c r="EY25" s="136"/>
      <c r="EZ25" s="136"/>
      <c r="FA25" s="136"/>
      <c r="FB25" s="136"/>
      <c r="FC25" s="135"/>
      <c r="FD25" s="136"/>
      <c r="FE25" s="135"/>
      <c r="FF25" s="136"/>
      <c r="FG25" s="136"/>
      <c r="FH25" s="135"/>
      <c r="FI25" s="135"/>
      <c r="FJ25" s="136"/>
      <c r="FK25" s="136"/>
      <c r="FL25" s="136"/>
      <c r="FM25" s="136"/>
      <c r="FN25" s="136"/>
      <c r="FO25" s="136"/>
      <c r="FP25" s="136"/>
      <c r="FQ25" s="136"/>
      <c r="FR25" s="135"/>
      <c r="FS25" s="135"/>
      <c r="FT25" s="135"/>
      <c r="FU25" s="136"/>
      <c r="FV25" s="135"/>
      <c r="FW25" s="135"/>
      <c r="FX25" s="135"/>
      <c r="FY25" s="136"/>
      <c r="FZ25" s="136"/>
      <c r="GA25" s="136"/>
      <c r="GB25" s="136"/>
      <c r="GC25" s="136"/>
      <c r="GD25" s="135"/>
      <c r="GE25" s="135"/>
      <c r="GF25" s="136"/>
      <c r="GG25" s="135"/>
      <c r="GH25" s="136"/>
      <c r="GI25" s="135"/>
      <c r="GJ25" s="135"/>
      <c r="GK25" s="135"/>
      <c r="GL25" s="135"/>
      <c r="GM25" s="135"/>
      <c r="GN25" s="135"/>
      <c r="GO25" s="135"/>
      <c r="GP25" s="135"/>
      <c r="GQ25" s="135"/>
      <c r="GR25" s="135"/>
      <c r="GS25" s="135"/>
      <c r="GT25" s="135"/>
      <c r="GU25" s="135"/>
      <c r="GV25" s="135"/>
      <c r="GW25" s="135"/>
      <c r="GX25" s="135"/>
      <c r="GY25" s="135"/>
      <c r="GZ25" s="136"/>
      <c r="HA25" s="135"/>
      <c r="HB25" s="135"/>
      <c r="HC25" s="135"/>
      <c r="HD25" s="136"/>
      <c r="HE25" s="135"/>
      <c r="HF25" s="135"/>
      <c r="HG25" s="136"/>
      <c r="HH25" s="136"/>
      <c r="HI25" s="135"/>
      <c r="HJ25" s="136"/>
      <c r="HK25" s="136"/>
      <c r="HL25" s="135"/>
      <c r="HM25" s="136"/>
      <c r="HN25" s="136"/>
      <c r="HO25" s="135"/>
      <c r="HP25" s="136"/>
      <c r="HQ25" s="135"/>
      <c r="HR25" s="135"/>
      <c r="HS25" s="135"/>
      <c r="HT25" s="135"/>
      <c r="HU25" s="135"/>
      <c r="HV25" s="136"/>
      <c r="HW25" s="136"/>
      <c r="HX25" s="135"/>
      <c r="HY25" s="135"/>
      <c r="HZ25" s="136"/>
      <c r="IA25" s="135"/>
      <c r="IB25" s="135"/>
      <c r="IC25" s="136"/>
      <c r="ID25" s="136"/>
      <c r="IE25" s="136"/>
      <c r="IF25" s="136"/>
      <c r="IG25" s="134">
        <f t="shared" si="1"/>
        <v>2</v>
      </c>
      <c r="IH25" s="129" t="s">
        <v>403</v>
      </c>
      <c r="II25" s="133">
        <v>22</v>
      </c>
      <c r="IJ25" s="220"/>
      <c r="IL25" s="133">
        <v>22</v>
      </c>
    </row>
    <row r="26" spans="1:246" ht="26.25">
      <c r="A26" s="134">
        <f t="shared" si="0"/>
        <v>3</v>
      </c>
      <c r="B26" s="220"/>
      <c r="C26" s="133">
        <v>23</v>
      </c>
      <c r="D26" s="129" t="s">
        <v>405</v>
      </c>
      <c r="E26" s="135"/>
      <c r="F26" s="135"/>
      <c r="G26" s="136"/>
      <c r="H26" s="136"/>
      <c r="I26" s="136"/>
      <c r="J26" s="135"/>
      <c r="K26" s="136"/>
      <c r="L26" s="136"/>
      <c r="M26" s="135"/>
      <c r="N26" s="135"/>
      <c r="O26" s="136"/>
      <c r="P26" s="135"/>
      <c r="Q26" s="136"/>
      <c r="R26" s="136"/>
      <c r="S26" s="136"/>
      <c r="T26" s="135"/>
      <c r="U26" s="135"/>
      <c r="V26" s="136"/>
      <c r="W26" s="136"/>
      <c r="X26" s="135"/>
      <c r="Y26" s="136"/>
      <c r="Z26" s="135"/>
      <c r="AA26" s="135"/>
      <c r="AB26" s="135"/>
      <c r="AC26" s="135"/>
      <c r="AD26" s="135"/>
      <c r="AE26" s="135">
        <v>1</v>
      </c>
      <c r="AF26" s="135"/>
      <c r="AG26" s="135"/>
      <c r="AH26" s="135"/>
      <c r="AI26" s="135"/>
      <c r="AJ26" s="135"/>
      <c r="AK26" s="135"/>
      <c r="AL26" s="135"/>
      <c r="AM26" s="135"/>
      <c r="AN26" s="135"/>
      <c r="AO26" s="135"/>
      <c r="AP26" s="135"/>
      <c r="AQ26" s="135"/>
      <c r="AR26" s="135"/>
      <c r="AS26" s="135"/>
      <c r="AT26" s="135"/>
      <c r="AU26" s="135"/>
      <c r="AV26" s="135">
        <v>1</v>
      </c>
      <c r="AW26" s="135"/>
      <c r="AX26" s="135"/>
      <c r="AY26" s="135"/>
      <c r="AZ26" s="135"/>
      <c r="BA26" s="135"/>
      <c r="BB26" s="135"/>
      <c r="BC26" s="135"/>
      <c r="BD26" s="135"/>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5"/>
      <c r="DY26" s="135"/>
      <c r="DZ26" s="135"/>
      <c r="EA26" s="135"/>
      <c r="EB26" s="136"/>
      <c r="EC26" s="135"/>
      <c r="ED26" s="136"/>
      <c r="EE26" s="136"/>
      <c r="EF26" s="135"/>
      <c r="EG26" s="135"/>
      <c r="EH26" s="136"/>
      <c r="EI26" s="135"/>
      <c r="EJ26" s="135"/>
      <c r="EK26" s="135"/>
      <c r="EL26" s="135"/>
      <c r="EM26" s="136"/>
      <c r="EN26" s="136"/>
      <c r="EO26" s="136"/>
      <c r="EP26" s="136"/>
      <c r="EQ26" s="136"/>
      <c r="ER26" s="135"/>
      <c r="ES26" s="136"/>
      <c r="ET26" s="135"/>
      <c r="EU26" s="136"/>
      <c r="EV26" s="136"/>
      <c r="EW26" s="136"/>
      <c r="EX26" s="136"/>
      <c r="EY26" s="136"/>
      <c r="EZ26" s="136"/>
      <c r="FA26" s="136"/>
      <c r="FB26" s="136"/>
      <c r="FC26" s="135"/>
      <c r="FD26" s="136"/>
      <c r="FE26" s="135"/>
      <c r="FF26" s="136"/>
      <c r="FG26" s="136"/>
      <c r="FH26" s="135"/>
      <c r="FI26" s="135"/>
      <c r="FJ26" s="136"/>
      <c r="FK26" s="136"/>
      <c r="FL26" s="136"/>
      <c r="FM26" s="136"/>
      <c r="FN26" s="136"/>
      <c r="FO26" s="136"/>
      <c r="FP26" s="136"/>
      <c r="FQ26" s="136"/>
      <c r="FR26" s="135"/>
      <c r="FS26" s="135"/>
      <c r="FT26" s="135"/>
      <c r="FU26" s="136"/>
      <c r="FV26" s="135"/>
      <c r="FW26" s="135"/>
      <c r="FX26" s="135"/>
      <c r="FY26" s="136"/>
      <c r="FZ26" s="136"/>
      <c r="GA26" s="136"/>
      <c r="GB26" s="136"/>
      <c r="GC26" s="136"/>
      <c r="GD26" s="135"/>
      <c r="GE26" s="135"/>
      <c r="GF26" s="136"/>
      <c r="GG26" s="135"/>
      <c r="GH26" s="136"/>
      <c r="GI26" s="135"/>
      <c r="GJ26" s="135"/>
      <c r="GK26" s="135"/>
      <c r="GL26" s="135"/>
      <c r="GM26" s="135"/>
      <c r="GN26" s="135"/>
      <c r="GO26" s="135"/>
      <c r="GP26" s="135"/>
      <c r="GQ26" s="135"/>
      <c r="GR26" s="135"/>
      <c r="GS26" s="135"/>
      <c r="GT26" s="135"/>
      <c r="GU26" s="135"/>
      <c r="GV26" s="135"/>
      <c r="GW26" s="135"/>
      <c r="GX26" s="135"/>
      <c r="GY26" s="135"/>
      <c r="GZ26" s="136"/>
      <c r="HA26" s="135"/>
      <c r="HB26" s="135"/>
      <c r="HC26" s="135"/>
      <c r="HD26" s="136"/>
      <c r="HE26" s="135"/>
      <c r="HF26" s="135"/>
      <c r="HG26" s="136"/>
      <c r="HH26" s="136"/>
      <c r="HI26" s="135"/>
      <c r="HJ26" s="136"/>
      <c r="HK26" s="136"/>
      <c r="HL26" s="135"/>
      <c r="HM26" s="136"/>
      <c r="HN26" s="136"/>
      <c r="HO26" s="135"/>
      <c r="HP26" s="136"/>
      <c r="HQ26" s="135"/>
      <c r="HR26" s="135"/>
      <c r="HS26" s="135"/>
      <c r="HT26" s="135"/>
      <c r="HU26" s="135"/>
      <c r="HV26" s="136"/>
      <c r="HW26" s="136"/>
      <c r="HX26" s="135"/>
      <c r="HY26" s="135"/>
      <c r="HZ26" s="136"/>
      <c r="IA26" s="135"/>
      <c r="IB26" s="135"/>
      <c r="IC26" s="136"/>
      <c r="ID26" s="136"/>
      <c r="IE26" s="136">
        <v>1</v>
      </c>
      <c r="IF26" s="136"/>
      <c r="IG26" s="137">
        <f t="shared" si="1"/>
        <v>3</v>
      </c>
      <c r="IH26" s="129" t="s">
        <v>405</v>
      </c>
      <c r="II26" s="133">
        <v>23</v>
      </c>
      <c r="IJ26" s="220"/>
      <c r="IL26" s="133">
        <v>23</v>
      </c>
    </row>
    <row r="27" spans="1:246" ht="26.25">
      <c r="A27" s="134">
        <f t="shared" si="0"/>
        <v>3</v>
      </c>
      <c r="B27" s="220"/>
      <c r="C27" s="133">
        <v>24</v>
      </c>
      <c r="D27" s="129" t="s">
        <v>408</v>
      </c>
      <c r="E27" s="135"/>
      <c r="F27" s="135"/>
      <c r="G27" s="136"/>
      <c r="H27" s="136"/>
      <c r="I27" s="136"/>
      <c r="J27" s="135"/>
      <c r="K27" s="136"/>
      <c r="L27" s="136"/>
      <c r="M27" s="135"/>
      <c r="N27" s="135"/>
      <c r="O27" s="136"/>
      <c r="P27" s="135"/>
      <c r="Q27" s="136"/>
      <c r="R27" s="136"/>
      <c r="S27" s="136"/>
      <c r="T27" s="135"/>
      <c r="U27" s="135"/>
      <c r="V27" s="136"/>
      <c r="W27" s="136"/>
      <c r="X27" s="135"/>
      <c r="Y27" s="136"/>
      <c r="Z27" s="135"/>
      <c r="AA27" s="135"/>
      <c r="AB27" s="135"/>
      <c r="AC27" s="135"/>
      <c r="AD27" s="135"/>
      <c r="AE27" s="135">
        <v>1</v>
      </c>
      <c r="AF27" s="135"/>
      <c r="AG27" s="135"/>
      <c r="AH27" s="135"/>
      <c r="AI27" s="135"/>
      <c r="AJ27" s="135"/>
      <c r="AK27" s="135"/>
      <c r="AL27" s="135"/>
      <c r="AM27" s="135"/>
      <c r="AN27" s="135"/>
      <c r="AO27" s="135"/>
      <c r="AP27" s="135"/>
      <c r="AQ27" s="135"/>
      <c r="AR27" s="135"/>
      <c r="AS27" s="135"/>
      <c r="AT27" s="135"/>
      <c r="AU27" s="135"/>
      <c r="AV27" s="135"/>
      <c r="AW27" s="135">
        <v>1</v>
      </c>
      <c r="AX27" s="135"/>
      <c r="AY27" s="135"/>
      <c r="AZ27" s="135"/>
      <c r="BA27" s="135"/>
      <c r="BB27" s="135"/>
      <c r="BC27" s="135"/>
      <c r="BD27" s="135"/>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5"/>
      <c r="DY27" s="135"/>
      <c r="DZ27" s="135"/>
      <c r="EA27" s="135"/>
      <c r="EB27" s="136"/>
      <c r="EC27" s="135"/>
      <c r="ED27" s="136"/>
      <c r="EE27" s="136"/>
      <c r="EF27" s="135"/>
      <c r="EG27" s="135"/>
      <c r="EH27" s="136"/>
      <c r="EI27" s="135"/>
      <c r="EJ27" s="135"/>
      <c r="EK27" s="135"/>
      <c r="EL27" s="135"/>
      <c r="EM27" s="136"/>
      <c r="EN27" s="136"/>
      <c r="EO27" s="136"/>
      <c r="EP27" s="136"/>
      <c r="EQ27" s="136"/>
      <c r="ER27" s="135"/>
      <c r="ES27" s="136"/>
      <c r="ET27" s="135"/>
      <c r="EU27" s="136"/>
      <c r="EV27" s="136"/>
      <c r="EW27" s="136"/>
      <c r="EX27" s="136"/>
      <c r="EY27" s="136"/>
      <c r="EZ27" s="136"/>
      <c r="FA27" s="136"/>
      <c r="FB27" s="136"/>
      <c r="FC27" s="135"/>
      <c r="FD27" s="136"/>
      <c r="FE27" s="135"/>
      <c r="FF27" s="136"/>
      <c r="FG27" s="136"/>
      <c r="FH27" s="135"/>
      <c r="FI27" s="135"/>
      <c r="FJ27" s="136"/>
      <c r="FK27" s="136"/>
      <c r="FL27" s="136"/>
      <c r="FM27" s="136"/>
      <c r="FN27" s="136"/>
      <c r="FO27" s="136"/>
      <c r="FP27" s="136"/>
      <c r="FQ27" s="136"/>
      <c r="FR27" s="135"/>
      <c r="FS27" s="135"/>
      <c r="FT27" s="135"/>
      <c r="FU27" s="136"/>
      <c r="FV27" s="135"/>
      <c r="FW27" s="135"/>
      <c r="FX27" s="135"/>
      <c r="FY27" s="136"/>
      <c r="FZ27" s="136"/>
      <c r="GA27" s="136"/>
      <c r="GB27" s="136"/>
      <c r="GC27" s="136"/>
      <c r="GD27" s="135"/>
      <c r="GE27" s="135"/>
      <c r="GF27" s="136"/>
      <c r="GG27" s="135"/>
      <c r="GH27" s="136"/>
      <c r="GI27" s="135"/>
      <c r="GJ27" s="135"/>
      <c r="GK27" s="135"/>
      <c r="GL27" s="135"/>
      <c r="GM27" s="135"/>
      <c r="GN27" s="135"/>
      <c r="GO27" s="135"/>
      <c r="GP27" s="135"/>
      <c r="GQ27" s="135"/>
      <c r="GR27" s="135"/>
      <c r="GS27" s="135"/>
      <c r="GT27" s="135"/>
      <c r="GU27" s="135"/>
      <c r="GV27" s="135"/>
      <c r="GW27" s="135"/>
      <c r="GX27" s="135"/>
      <c r="GY27" s="135"/>
      <c r="GZ27" s="136"/>
      <c r="HA27" s="135"/>
      <c r="HB27" s="135"/>
      <c r="HC27" s="135"/>
      <c r="HD27" s="136"/>
      <c r="HE27" s="135"/>
      <c r="HF27" s="135"/>
      <c r="HG27" s="136"/>
      <c r="HH27" s="136"/>
      <c r="HI27" s="135"/>
      <c r="HJ27" s="136"/>
      <c r="HK27" s="136"/>
      <c r="HL27" s="135"/>
      <c r="HM27" s="136"/>
      <c r="HN27" s="136"/>
      <c r="HO27" s="135"/>
      <c r="HP27" s="136"/>
      <c r="HQ27" s="135"/>
      <c r="HR27" s="135"/>
      <c r="HS27" s="135"/>
      <c r="HT27" s="135"/>
      <c r="HU27" s="135"/>
      <c r="HV27" s="136"/>
      <c r="HW27" s="136"/>
      <c r="HX27" s="135"/>
      <c r="HY27" s="135"/>
      <c r="HZ27" s="136"/>
      <c r="IA27" s="135"/>
      <c r="IB27" s="135"/>
      <c r="IC27" s="136"/>
      <c r="ID27" s="136"/>
      <c r="IE27" s="136">
        <v>1</v>
      </c>
      <c r="IF27" s="136"/>
      <c r="IG27" s="137">
        <f t="shared" si="1"/>
        <v>3</v>
      </c>
      <c r="IH27" s="129" t="s">
        <v>408</v>
      </c>
      <c r="II27" s="133">
        <v>24</v>
      </c>
      <c r="IJ27" s="220"/>
      <c r="IL27" s="133">
        <v>24</v>
      </c>
    </row>
    <row r="28" spans="1:246" ht="26.25">
      <c r="A28" s="134">
        <f t="shared" si="0"/>
        <v>3</v>
      </c>
      <c r="B28" s="220"/>
      <c r="C28" s="133">
        <v>25</v>
      </c>
      <c r="D28" s="129" t="s">
        <v>410</v>
      </c>
      <c r="E28" s="135"/>
      <c r="F28" s="135"/>
      <c r="G28" s="136"/>
      <c r="H28" s="136"/>
      <c r="I28" s="136"/>
      <c r="J28" s="135"/>
      <c r="K28" s="136"/>
      <c r="L28" s="136"/>
      <c r="M28" s="135"/>
      <c r="N28" s="135"/>
      <c r="O28" s="136"/>
      <c r="P28" s="135"/>
      <c r="Q28" s="136"/>
      <c r="R28" s="136"/>
      <c r="S28" s="136"/>
      <c r="T28" s="135"/>
      <c r="U28" s="135"/>
      <c r="V28" s="136"/>
      <c r="W28" s="136"/>
      <c r="X28" s="135"/>
      <c r="Y28" s="136"/>
      <c r="Z28" s="135"/>
      <c r="AA28" s="135"/>
      <c r="AB28" s="135"/>
      <c r="AC28" s="135"/>
      <c r="AD28" s="135"/>
      <c r="AE28" s="135">
        <v>1</v>
      </c>
      <c r="AF28" s="135"/>
      <c r="AG28" s="135"/>
      <c r="AH28" s="135"/>
      <c r="AI28" s="135"/>
      <c r="AJ28" s="135"/>
      <c r="AK28" s="135"/>
      <c r="AL28" s="135"/>
      <c r="AM28" s="135"/>
      <c r="AN28" s="135"/>
      <c r="AO28" s="135"/>
      <c r="AP28" s="135"/>
      <c r="AQ28" s="135"/>
      <c r="AR28" s="135"/>
      <c r="AS28" s="135"/>
      <c r="AT28" s="135"/>
      <c r="AU28" s="135"/>
      <c r="AV28" s="135"/>
      <c r="AW28" s="135"/>
      <c r="AX28" s="135">
        <v>1</v>
      </c>
      <c r="AY28" s="135"/>
      <c r="AZ28" s="135"/>
      <c r="BA28" s="135"/>
      <c r="BB28" s="135"/>
      <c r="BC28" s="135"/>
      <c r="BD28" s="135"/>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5"/>
      <c r="DY28" s="135"/>
      <c r="DZ28" s="135"/>
      <c r="EA28" s="135"/>
      <c r="EB28" s="136"/>
      <c r="EC28" s="135"/>
      <c r="ED28" s="136"/>
      <c r="EE28" s="136"/>
      <c r="EF28" s="135"/>
      <c r="EG28" s="135"/>
      <c r="EH28" s="136"/>
      <c r="EI28" s="135"/>
      <c r="EJ28" s="135"/>
      <c r="EK28" s="135"/>
      <c r="EL28" s="135"/>
      <c r="EM28" s="136"/>
      <c r="EN28" s="136"/>
      <c r="EO28" s="136"/>
      <c r="EP28" s="136"/>
      <c r="EQ28" s="136"/>
      <c r="ER28" s="135"/>
      <c r="ES28" s="136"/>
      <c r="ET28" s="135"/>
      <c r="EU28" s="136"/>
      <c r="EV28" s="136"/>
      <c r="EW28" s="136"/>
      <c r="EX28" s="136"/>
      <c r="EY28" s="136"/>
      <c r="EZ28" s="136"/>
      <c r="FA28" s="136"/>
      <c r="FB28" s="136"/>
      <c r="FC28" s="135"/>
      <c r="FD28" s="136"/>
      <c r="FE28" s="135"/>
      <c r="FF28" s="136"/>
      <c r="FG28" s="136"/>
      <c r="FH28" s="135"/>
      <c r="FI28" s="135"/>
      <c r="FJ28" s="136"/>
      <c r="FK28" s="136"/>
      <c r="FL28" s="136"/>
      <c r="FM28" s="136"/>
      <c r="FN28" s="136"/>
      <c r="FO28" s="136"/>
      <c r="FP28" s="136"/>
      <c r="FQ28" s="136"/>
      <c r="FR28" s="135"/>
      <c r="FS28" s="135"/>
      <c r="FT28" s="135"/>
      <c r="FU28" s="136"/>
      <c r="FV28" s="135"/>
      <c r="FW28" s="135"/>
      <c r="FX28" s="135"/>
      <c r="FY28" s="136"/>
      <c r="FZ28" s="136"/>
      <c r="GA28" s="136"/>
      <c r="GB28" s="136"/>
      <c r="GC28" s="136"/>
      <c r="GD28" s="135"/>
      <c r="GE28" s="135"/>
      <c r="GF28" s="136"/>
      <c r="GG28" s="135"/>
      <c r="GH28" s="136"/>
      <c r="GI28" s="135"/>
      <c r="GJ28" s="135"/>
      <c r="GK28" s="135"/>
      <c r="GL28" s="135"/>
      <c r="GM28" s="135"/>
      <c r="GN28" s="135"/>
      <c r="GO28" s="135"/>
      <c r="GP28" s="135"/>
      <c r="GQ28" s="135"/>
      <c r="GR28" s="135"/>
      <c r="GS28" s="135"/>
      <c r="GT28" s="135"/>
      <c r="GU28" s="135"/>
      <c r="GV28" s="135"/>
      <c r="GW28" s="135"/>
      <c r="GX28" s="135"/>
      <c r="GY28" s="135"/>
      <c r="GZ28" s="136"/>
      <c r="HA28" s="135"/>
      <c r="HB28" s="135"/>
      <c r="HC28" s="135"/>
      <c r="HD28" s="136"/>
      <c r="HE28" s="135"/>
      <c r="HF28" s="135"/>
      <c r="HG28" s="136"/>
      <c r="HH28" s="136"/>
      <c r="HI28" s="135"/>
      <c r="HJ28" s="136"/>
      <c r="HK28" s="136"/>
      <c r="HL28" s="135"/>
      <c r="HM28" s="136"/>
      <c r="HN28" s="136"/>
      <c r="HO28" s="135"/>
      <c r="HP28" s="136"/>
      <c r="HQ28" s="135"/>
      <c r="HR28" s="135"/>
      <c r="HS28" s="135"/>
      <c r="HT28" s="135"/>
      <c r="HU28" s="135"/>
      <c r="HV28" s="136"/>
      <c r="HW28" s="136"/>
      <c r="HX28" s="135"/>
      <c r="HY28" s="135"/>
      <c r="HZ28" s="136"/>
      <c r="IA28" s="135"/>
      <c r="IB28" s="135"/>
      <c r="IC28" s="136"/>
      <c r="ID28" s="136"/>
      <c r="IE28" s="136">
        <v>1</v>
      </c>
      <c r="IF28" s="136"/>
      <c r="IG28" s="137">
        <f t="shared" si="1"/>
        <v>3</v>
      </c>
      <c r="IH28" s="129" t="s">
        <v>410</v>
      </c>
      <c r="II28" s="133">
        <v>25</v>
      </c>
      <c r="IJ28" s="220"/>
      <c r="IL28" s="133">
        <v>25</v>
      </c>
    </row>
    <row r="29" spans="1:246" ht="26.25">
      <c r="A29" s="134">
        <f t="shared" si="0"/>
        <v>3</v>
      </c>
      <c r="B29" s="220"/>
      <c r="C29" s="133">
        <v>26</v>
      </c>
      <c r="D29" s="129" t="s">
        <v>412</v>
      </c>
      <c r="E29" s="135"/>
      <c r="F29" s="135"/>
      <c r="G29" s="136"/>
      <c r="H29" s="136"/>
      <c r="I29" s="136"/>
      <c r="J29" s="135"/>
      <c r="K29" s="136"/>
      <c r="L29" s="136"/>
      <c r="M29" s="135"/>
      <c r="N29" s="135"/>
      <c r="O29" s="136"/>
      <c r="P29" s="135"/>
      <c r="Q29" s="136"/>
      <c r="R29" s="136"/>
      <c r="S29" s="136"/>
      <c r="T29" s="135"/>
      <c r="U29" s="135"/>
      <c r="V29" s="136"/>
      <c r="W29" s="136"/>
      <c r="X29" s="135"/>
      <c r="Y29" s="136"/>
      <c r="Z29" s="135"/>
      <c r="AA29" s="135"/>
      <c r="AB29" s="135"/>
      <c r="AC29" s="135"/>
      <c r="AD29" s="135"/>
      <c r="AE29" s="135">
        <v>1</v>
      </c>
      <c r="AF29" s="135"/>
      <c r="AG29" s="135"/>
      <c r="AH29" s="135"/>
      <c r="AI29" s="135"/>
      <c r="AJ29" s="135"/>
      <c r="AK29" s="135"/>
      <c r="AL29" s="135"/>
      <c r="AM29" s="135"/>
      <c r="AN29" s="135"/>
      <c r="AO29" s="135"/>
      <c r="AP29" s="135"/>
      <c r="AQ29" s="135"/>
      <c r="AR29" s="135"/>
      <c r="AS29" s="135"/>
      <c r="AT29" s="135"/>
      <c r="AU29" s="135"/>
      <c r="AV29" s="135"/>
      <c r="AW29" s="135"/>
      <c r="AX29" s="135"/>
      <c r="AY29" s="135">
        <v>1</v>
      </c>
      <c r="AZ29" s="135"/>
      <c r="BA29" s="135"/>
      <c r="BB29" s="135"/>
      <c r="BC29" s="135"/>
      <c r="BD29" s="135"/>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5"/>
      <c r="DY29" s="135"/>
      <c r="DZ29" s="135"/>
      <c r="EA29" s="135"/>
      <c r="EB29" s="136"/>
      <c r="EC29" s="135"/>
      <c r="ED29" s="136"/>
      <c r="EE29" s="136"/>
      <c r="EF29" s="135"/>
      <c r="EG29" s="135"/>
      <c r="EH29" s="136"/>
      <c r="EI29" s="135"/>
      <c r="EJ29" s="135"/>
      <c r="EK29" s="135"/>
      <c r="EL29" s="135"/>
      <c r="EM29" s="136"/>
      <c r="EN29" s="136"/>
      <c r="EO29" s="136"/>
      <c r="EP29" s="136"/>
      <c r="EQ29" s="136"/>
      <c r="ER29" s="135"/>
      <c r="ES29" s="136"/>
      <c r="ET29" s="135"/>
      <c r="EU29" s="136"/>
      <c r="EV29" s="136"/>
      <c r="EW29" s="136"/>
      <c r="EX29" s="136"/>
      <c r="EY29" s="136"/>
      <c r="EZ29" s="136"/>
      <c r="FA29" s="136"/>
      <c r="FB29" s="136"/>
      <c r="FC29" s="135"/>
      <c r="FD29" s="136"/>
      <c r="FE29" s="135"/>
      <c r="FF29" s="136"/>
      <c r="FG29" s="136"/>
      <c r="FH29" s="135"/>
      <c r="FI29" s="135"/>
      <c r="FJ29" s="136"/>
      <c r="FK29" s="136"/>
      <c r="FL29" s="136"/>
      <c r="FM29" s="136"/>
      <c r="FN29" s="136"/>
      <c r="FO29" s="136"/>
      <c r="FP29" s="136"/>
      <c r="FQ29" s="136"/>
      <c r="FR29" s="135"/>
      <c r="FS29" s="135"/>
      <c r="FT29" s="135"/>
      <c r="FU29" s="136"/>
      <c r="FV29" s="135"/>
      <c r="FW29" s="135"/>
      <c r="FX29" s="135"/>
      <c r="FY29" s="136"/>
      <c r="FZ29" s="136"/>
      <c r="GA29" s="136"/>
      <c r="GB29" s="136"/>
      <c r="GC29" s="136"/>
      <c r="GD29" s="135"/>
      <c r="GE29" s="135"/>
      <c r="GF29" s="136"/>
      <c r="GG29" s="135"/>
      <c r="GH29" s="136"/>
      <c r="GI29" s="135"/>
      <c r="GJ29" s="135"/>
      <c r="GK29" s="135"/>
      <c r="GL29" s="135"/>
      <c r="GM29" s="135"/>
      <c r="GN29" s="135"/>
      <c r="GO29" s="135"/>
      <c r="GP29" s="135"/>
      <c r="GQ29" s="135"/>
      <c r="GR29" s="135"/>
      <c r="GS29" s="135"/>
      <c r="GT29" s="135"/>
      <c r="GU29" s="135"/>
      <c r="GV29" s="135"/>
      <c r="GW29" s="135"/>
      <c r="GX29" s="135"/>
      <c r="GY29" s="135"/>
      <c r="GZ29" s="136"/>
      <c r="HA29" s="135"/>
      <c r="HB29" s="135"/>
      <c r="HC29" s="135"/>
      <c r="HD29" s="136"/>
      <c r="HE29" s="135"/>
      <c r="HF29" s="135"/>
      <c r="HG29" s="136"/>
      <c r="HH29" s="136"/>
      <c r="HI29" s="135"/>
      <c r="HJ29" s="136"/>
      <c r="HK29" s="136"/>
      <c r="HL29" s="135"/>
      <c r="HM29" s="136"/>
      <c r="HN29" s="136"/>
      <c r="HO29" s="135"/>
      <c r="HP29" s="136"/>
      <c r="HQ29" s="135"/>
      <c r="HR29" s="135"/>
      <c r="HS29" s="135"/>
      <c r="HT29" s="135"/>
      <c r="HU29" s="135"/>
      <c r="HV29" s="136"/>
      <c r="HW29" s="136"/>
      <c r="HX29" s="135"/>
      <c r="HY29" s="135"/>
      <c r="HZ29" s="136"/>
      <c r="IA29" s="135"/>
      <c r="IB29" s="135"/>
      <c r="IC29" s="136"/>
      <c r="ID29" s="136"/>
      <c r="IE29" s="136">
        <v>1</v>
      </c>
      <c r="IF29" s="136"/>
      <c r="IG29" s="137">
        <f t="shared" si="1"/>
        <v>3</v>
      </c>
      <c r="IH29" s="129" t="s">
        <v>412</v>
      </c>
      <c r="II29" s="133">
        <v>26</v>
      </c>
      <c r="IJ29" s="220"/>
      <c r="IL29" s="133">
        <v>26</v>
      </c>
    </row>
    <row r="30" spans="1:246" ht="26.25">
      <c r="A30" s="134">
        <f t="shared" si="0"/>
        <v>3</v>
      </c>
      <c r="B30" s="220"/>
      <c r="C30" s="133">
        <v>27</v>
      </c>
      <c r="D30" s="129" t="s">
        <v>415</v>
      </c>
      <c r="E30" s="135"/>
      <c r="F30" s="135"/>
      <c r="G30" s="136"/>
      <c r="H30" s="136"/>
      <c r="I30" s="136"/>
      <c r="J30" s="135"/>
      <c r="K30" s="136"/>
      <c r="L30" s="136"/>
      <c r="M30" s="135"/>
      <c r="N30" s="135"/>
      <c r="O30" s="136"/>
      <c r="P30" s="135"/>
      <c r="Q30" s="136"/>
      <c r="R30" s="136"/>
      <c r="S30" s="136"/>
      <c r="T30" s="135"/>
      <c r="U30" s="135"/>
      <c r="V30" s="136"/>
      <c r="W30" s="136"/>
      <c r="X30" s="135"/>
      <c r="Y30" s="136"/>
      <c r="Z30" s="135"/>
      <c r="AA30" s="135"/>
      <c r="AB30" s="135"/>
      <c r="AC30" s="135"/>
      <c r="AD30" s="135"/>
      <c r="AE30" s="135">
        <v>1</v>
      </c>
      <c r="AF30" s="135"/>
      <c r="AG30" s="135"/>
      <c r="AH30" s="135"/>
      <c r="AI30" s="135"/>
      <c r="AJ30" s="135"/>
      <c r="AK30" s="135"/>
      <c r="AL30" s="135"/>
      <c r="AM30" s="135"/>
      <c r="AN30" s="135"/>
      <c r="AO30" s="135"/>
      <c r="AP30" s="135"/>
      <c r="AQ30" s="135"/>
      <c r="AR30" s="135"/>
      <c r="AS30" s="135"/>
      <c r="AT30" s="135"/>
      <c r="AU30" s="135"/>
      <c r="AV30" s="135"/>
      <c r="AW30" s="135"/>
      <c r="AX30" s="135"/>
      <c r="AY30" s="135"/>
      <c r="AZ30" s="135">
        <v>1</v>
      </c>
      <c r="BA30" s="135"/>
      <c r="BB30" s="135"/>
      <c r="BC30" s="135"/>
      <c r="BD30" s="135"/>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5"/>
      <c r="DY30" s="135"/>
      <c r="DZ30" s="135"/>
      <c r="EA30" s="135"/>
      <c r="EB30" s="136"/>
      <c r="EC30" s="135"/>
      <c r="ED30" s="136"/>
      <c r="EE30" s="136"/>
      <c r="EF30" s="135"/>
      <c r="EG30" s="135"/>
      <c r="EH30" s="136"/>
      <c r="EI30" s="135"/>
      <c r="EJ30" s="135"/>
      <c r="EK30" s="135"/>
      <c r="EL30" s="135"/>
      <c r="EM30" s="136"/>
      <c r="EN30" s="136"/>
      <c r="EO30" s="136"/>
      <c r="EP30" s="136"/>
      <c r="EQ30" s="136"/>
      <c r="ER30" s="135"/>
      <c r="ES30" s="136"/>
      <c r="ET30" s="135"/>
      <c r="EU30" s="136"/>
      <c r="EV30" s="136"/>
      <c r="EW30" s="136"/>
      <c r="EX30" s="136"/>
      <c r="EY30" s="136"/>
      <c r="EZ30" s="136"/>
      <c r="FA30" s="136"/>
      <c r="FB30" s="136"/>
      <c r="FC30" s="135"/>
      <c r="FD30" s="136"/>
      <c r="FE30" s="135"/>
      <c r="FF30" s="136"/>
      <c r="FG30" s="136"/>
      <c r="FH30" s="135"/>
      <c r="FI30" s="135"/>
      <c r="FJ30" s="136"/>
      <c r="FK30" s="136"/>
      <c r="FL30" s="136"/>
      <c r="FM30" s="136"/>
      <c r="FN30" s="136"/>
      <c r="FO30" s="136"/>
      <c r="FP30" s="136"/>
      <c r="FQ30" s="136"/>
      <c r="FR30" s="135"/>
      <c r="FS30" s="135"/>
      <c r="FT30" s="135"/>
      <c r="FU30" s="136"/>
      <c r="FV30" s="135"/>
      <c r="FW30" s="135"/>
      <c r="FX30" s="135"/>
      <c r="FY30" s="136"/>
      <c r="FZ30" s="136"/>
      <c r="GA30" s="136"/>
      <c r="GB30" s="136"/>
      <c r="GC30" s="136"/>
      <c r="GD30" s="135"/>
      <c r="GE30" s="135"/>
      <c r="GF30" s="136"/>
      <c r="GG30" s="135"/>
      <c r="GH30" s="136"/>
      <c r="GI30" s="135"/>
      <c r="GJ30" s="135"/>
      <c r="GK30" s="135"/>
      <c r="GL30" s="135"/>
      <c r="GM30" s="135"/>
      <c r="GN30" s="135"/>
      <c r="GO30" s="135"/>
      <c r="GP30" s="135"/>
      <c r="GQ30" s="135"/>
      <c r="GR30" s="135"/>
      <c r="GS30" s="135"/>
      <c r="GT30" s="135"/>
      <c r="GU30" s="135"/>
      <c r="GV30" s="135"/>
      <c r="GW30" s="135"/>
      <c r="GX30" s="135"/>
      <c r="GY30" s="135"/>
      <c r="GZ30" s="136"/>
      <c r="HA30" s="135"/>
      <c r="HB30" s="135"/>
      <c r="HC30" s="135"/>
      <c r="HD30" s="136"/>
      <c r="HE30" s="135"/>
      <c r="HF30" s="135"/>
      <c r="HG30" s="136"/>
      <c r="HH30" s="136"/>
      <c r="HI30" s="135"/>
      <c r="HJ30" s="136"/>
      <c r="HK30" s="136"/>
      <c r="HL30" s="135"/>
      <c r="HM30" s="136"/>
      <c r="HN30" s="136"/>
      <c r="HO30" s="135"/>
      <c r="HP30" s="136"/>
      <c r="HQ30" s="135"/>
      <c r="HR30" s="135"/>
      <c r="HS30" s="135"/>
      <c r="HT30" s="135"/>
      <c r="HU30" s="135"/>
      <c r="HV30" s="136"/>
      <c r="HW30" s="136"/>
      <c r="HX30" s="135"/>
      <c r="HY30" s="135"/>
      <c r="HZ30" s="136"/>
      <c r="IA30" s="135"/>
      <c r="IB30" s="135"/>
      <c r="IC30" s="136"/>
      <c r="ID30" s="136"/>
      <c r="IE30" s="136">
        <v>1</v>
      </c>
      <c r="IF30" s="136"/>
      <c r="IG30" s="137">
        <f t="shared" si="1"/>
        <v>3</v>
      </c>
      <c r="IH30" s="129" t="s">
        <v>415</v>
      </c>
      <c r="II30" s="133">
        <v>27</v>
      </c>
      <c r="IJ30" s="220"/>
      <c r="IL30" s="133">
        <v>27</v>
      </c>
    </row>
    <row r="31" spans="1:246" ht="26.25">
      <c r="A31" s="134">
        <f t="shared" si="0"/>
        <v>3</v>
      </c>
      <c r="B31" s="220"/>
      <c r="C31" s="133">
        <v>28</v>
      </c>
      <c r="D31" s="129" t="s">
        <v>418</v>
      </c>
      <c r="E31" s="135"/>
      <c r="F31" s="135"/>
      <c r="G31" s="136"/>
      <c r="H31" s="136"/>
      <c r="I31" s="136"/>
      <c r="J31" s="135"/>
      <c r="K31" s="136"/>
      <c r="L31" s="136"/>
      <c r="M31" s="135"/>
      <c r="N31" s="135"/>
      <c r="O31" s="136"/>
      <c r="P31" s="135"/>
      <c r="Q31" s="136"/>
      <c r="R31" s="136"/>
      <c r="S31" s="136"/>
      <c r="T31" s="135"/>
      <c r="U31" s="135"/>
      <c r="V31" s="136"/>
      <c r="W31" s="136"/>
      <c r="X31" s="135"/>
      <c r="Y31" s="136"/>
      <c r="Z31" s="135"/>
      <c r="AA31" s="135"/>
      <c r="AB31" s="135"/>
      <c r="AC31" s="135"/>
      <c r="AD31" s="135"/>
      <c r="AE31" s="135">
        <v>1</v>
      </c>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v>1</v>
      </c>
      <c r="BB31" s="135"/>
      <c r="BC31" s="135"/>
      <c r="BD31" s="135"/>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5"/>
      <c r="DY31" s="135"/>
      <c r="DZ31" s="135"/>
      <c r="EA31" s="135"/>
      <c r="EB31" s="136"/>
      <c r="EC31" s="135"/>
      <c r="ED31" s="136"/>
      <c r="EE31" s="136"/>
      <c r="EF31" s="135"/>
      <c r="EG31" s="135"/>
      <c r="EH31" s="136"/>
      <c r="EI31" s="135"/>
      <c r="EJ31" s="135"/>
      <c r="EK31" s="135"/>
      <c r="EL31" s="135"/>
      <c r="EM31" s="136"/>
      <c r="EN31" s="136"/>
      <c r="EO31" s="136"/>
      <c r="EP31" s="136"/>
      <c r="EQ31" s="136"/>
      <c r="ER31" s="135"/>
      <c r="ES31" s="136"/>
      <c r="ET31" s="135"/>
      <c r="EU31" s="136"/>
      <c r="EV31" s="136"/>
      <c r="EW31" s="136"/>
      <c r="EX31" s="136"/>
      <c r="EY31" s="136"/>
      <c r="EZ31" s="136"/>
      <c r="FA31" s="136"/>
      <c r="FB31" s="136"/>
      <c r="FC31" s="135"/>
      <c r="FD31" s="136"/>
      <c r="FE31" s="135"/>
      <c r="FF31" s="136"/>
      <c r="FG31" s="136"/>
      <c r="FH31" s="135"/>
      <c r="FI31" s="135"/>
      <c r="FJ31" s="136"/>
      <c r="FK31" s="136"/>
      <c r="FL31" s="136"/>
      <c r="FM31" s="136"/>
      <c r="FN31" s="136"/>
      <c r="FO31" s="136"/>
      <c r="FP31" s="136"/>
      <c r="FQ31" s="136"/>
      <c r="FR31" s="135"/>
      <c r="FS31" s="135"/>
      <c r="FT31" s="135"/>
      <c r="FU31" s="136"/>
      <c r="FV31" s="135"/>
      <c r="FW31" s="135"/>
      <c r="FX31" s="135"/>
      <c r="FY31" s="136"/>
      <c r="FZ31" s="136"/>
      <c r="GA31" s="136"/>
      <c r="GB31" s="136"/>
      <c r="GC31" s="136"/>
      <c r="GD31" s="135"/>
      <c r="GE31" s="135"/>
      <c r="GF31" s="136"/>
      <c r="GG31" s="135"/>
      <c r="GH31" s="136"/>
      <c r="GI31" s="135"/>
      <c r="GJ31" s="135"/>
      <c r="GK31" s="135"/>
      <c r="GL31" s="135"/>
      <c r="GM31" s="135"/>
      <c r="GN31" s="135"/>
      <c r="GO31" s="135"/>
      <c r="GP31" s="135"/>
      <c r="GQ31" s="135"/>
      <c r="GR31" s="135"/>
      <c r="GS31" s="135"/>
      <c r="GT31" s="135"/>
      <c r="GU31" s="135"/>
      <c r="GV31" s="135"/>
      <c r="GW31" s="135"/>
      <c r="GX31" s="135"/>
      <c r="GY31" s="135"/>
      <c r="GZ31" s="136"/>
      <c r="HA31" s="135"/>
      <c r="HB31" s="135"/>
      <c r="HC31" s="135"/>
      <c r="HD31" s="136"/>
      <c r="HE31" s="135"/>
      <c r="HF31" s="135"/>
      <c r="HG31" s="136"/>
      <c r="HH31" s="136"/>
      <c r="HI31" s="135"/>
      <c r="HJ31" s="136"/>
      <c r="HK31" s="136"/>
      <c r="HL31" s="135"/>
      <c r="HM31" s="136"/>
      <c r="HN31" s="136"/>
      <c r="HO31" s="135"/>
      <c r="HP31" s="136"/>
      <c r="HQ31" s="135"/>
      <c r="HR31" s="135"/>
      <c r="HS31" s="135"/>
      <c r="HT31" s="135"/>
      <c r="HU31" s="135"/>
      <c r="HV31" s="136"/>
      <c r="HW31" s="136"/>
      <c r="HX31" s="135"/>
      <c r="HY31" s="135"/>
      <c r="HZ31" s="136"/>
      <c r="IA31" s="135"/>
      <c r="IB31" s="135"/>
      <c r="IC31" s="136"/>
      <c r="ID31" s="136"/>
      <c r="IE31" s="136">
        <v>1</v>
      </c>
      <c r="IF31" s="136"/>
      <c r="IG31" s="137">
        <f t="shared" si="1"/>
        <v>3</v>
      </c>
      <c r="IH31" s="129" t="s">
        <v>418</v>
      </c>
      <c r="II31" s="133">
        <v>28</v>
      </c>
      <c r="IJ31" s="220"/>
      <c r="IL31" s="133">
        <v>28</v>
      </c>
    </row>
    <row r="32" spans="1:246" ht="26.25">
      <c r="A32" s="134">
        <f t="shared" si="0"/>
        <v>3</v>
      </c>
      <c r="B32" s="220"/>
      <c r="C32" s="133">
        <v>29</v>
      </c>
      <c r="D32" s="129" t="s">
        <v>420</v>
      </c>
      <c r="E32" s="135"/>
      <c r="F32" s="135"/>
      <c r="G32" s="136"/>
      <c r="H32" s="136"/>
      <c r="I32" s="136"/>
      <c r="J32" s="135"/>
      <c r="K32" s="136"/>
      <c r="L32" s="136"/>
      <c r="M32" s="135"/>
      <c r="N32" s="135"/>
      <c r="O32" s="136"/>
      <c r="P32" s="135"/>
      <c r="Q32" s="136"/>
      <c r="R32" s="136"/>
      <c r="S32" s="136"/>
      <c r="T32" s="135"/>
      <c r="U32" s="135"/>
      <c r="V32" s="136"/>
      <c r="W32" s="136"/>
      <c r="X32" s="135"/>
      <c r="Y32" s="136"/>
      <c r="Z32" s="135"/>
      <c r="AA32" s="135"/>
      <c r="AB32" s="135"/>
      <c r="AC32" s="135"/>
      <c r="AD32" s="135"/>
      <c r="AE32" s="135">
        <v>1</v>
      </c>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v>1</v>
      </c>
      <c r="BC32" s="135"/>
      <c r="BD32" s="135"/>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5"/>
      <c r="DY32" s="135"/>
      <c r="DZ32" s="135"/>
      <c r="EA32" s="135"/>
      <c r="EB32" s="136"/>
      <c r="EC32" s="135"/>
      <c r="ED32" s="136"/>
      <c r="EE32" s="136"/>
      <c r="EF32" s="135"/>
      <c r="EG32" s="135"/>
      <c r="EH32" s="136"/>
      <c r="EI32" s="135"/>
      <c r="EJ32" s="135"/>
      <c r="EK32" s="135"/>
      <c r="EL32" s="135"/>
      <c r="EM32" s="136"/>
      <c r="EN32" s="136"/>
      <c r="EO32" s="136"/>
      <c r="EP32" s="136"/>
      <c r="EQ32" s="136"/>
      <c r="ER32" s="135"/>
      <c r="ES32" s="136"/>
      <c r="ET32" s="135"/>
      <c r="EU32" s="136"/>
      <c r="EV32" s="136"/>
      <c r="EW32" s="136"/>
      <c r="EX32" s="136"/>
      <c r="EY32" s="136"/>
      <c r="EZ32" s="136"/>
      <c r="FA32" s="136"/>
      <c r="FB32" s="136"/>
      <c r="FC32" s="135"/>
      <c r="FD32" s="136"/>
      <c r="FE32" s="135"/>
      <c r="FF32" s="136"/>
      <c r="FG32" s="136"/>
      <c r="FH32" s="135"/>
      <c r="FI32" s="135"/>
      <c r="FJ32" s="136"/>
      <c r="FK32" s="136"/>
      <c r="FL32" s="136"/>
      <c r="FM32" s="136"/>
      <c r="FN32" s="136"/>
      <c r="FO32" s="136"/>
      <c r="FP32" s="136"/>
      <c r="FQ32" s="136"/>
      <c r="FR32" s="135"/>
      <c r="FS32" s="135"/>
      <c r="FT32" s="135"/>
      <c r="FU32" s="136"/>
      <c r="FV32" s="135"/>
      <c r="FW32" s="135"/>
      <c r="FX32" s="135"/>
      <c r="FY32" s="136"/>
      <c r="FZ32" s="136"/>
      <c r="GA32" s="136"/>
      <c r="GB32" s="136"/>
      <c r="GC32" s="136"/>
      <c r="GD32" s="135"/>
      <c r="GE32" s="135"/>
      <c r="GF32" s="136"/>
      <c r="GG32" s="135"/>
      <c r="GH32" s="136"/>
      <c r="GI32" s="135"/>
      <c r="GJ32" s="135"/>
      <c r="GK32" s="135"/>
      <c r="GL32" s="135"/>
      <c r="GM32" s="135"/>
      <c r="GN32" s="135"/>
      <c r="GO32" s="135"/>
      <c r="GP32" s="135"/>
      <c r="GQ32" s="135"/>
      <c r="GR32" s="135"/>
      <c r="GS32" s="135"/>
      <c r="GT32" s="135"/>
      <c r="GU32" s="135"/>
      <c r="GV32" s="135"/>
      <c r="GW32" s="135"/>
      <c r="GX32" s="135"/>
      <c r="GY32" s="135"/>
      <c r="GZ32" s="136"/>
      <c r="HA32" s="135"/>
      <c r="HB32" s="135"/>
      <c r="HC32" s="135"/>
      <c r="HD32" s="136"/>
      <c r="HE32" s="135"/>
      <c r="HF32" s="135"/>
      <c r="HG32" s="136"/>
      <c r="HH32" s="136"/>
      <c r="HI32" s="135"/>
      <c r="HJ32" s="136"/>
      <c r="HK32" s="136"/>
      <c r="HL32" s="135"/>
      <c r="HM32" s="136"/>
      <c r="HN32" s="136"/>
      <c r="HO32" s="135"/>
      <c r="HP32" s="136"/>
      <c r="HQ32" s="135"/>
      <c r="HR32" s="135"/>
      <c r="HS32" s="135"/>
      <c r="HT32" s="135"/>
      <c r="HU32" s="135"/>
      <c r="HV32" s="136"/>
      <c r="HW32" s="136"/>
      <c r="HX32" s="135"/>
      <c r="HY32" s="135"/>
      <c r="HZ32" s="136"/>
      <c r="IA32" s="135"/>
      <c r="IB32" s="135"/>
      <c r="IC32" s="136"/>
      <c r="ID32" s="136"/>
      <c r="IE32" s="136">
        <v>1</v>
      </c>
      <c r="IF32" s="136"/>
      <c r="IG32" s="137">
        <f t="shared" si="1"/>
        <v>3</v>
      </c>
      <c r="IH32" s="129" t="s">
        <v>420</v>
      </c>
      <c r="II32" s="133">
        <v>29</v>
      </c>
      <c r="IJ32" s="220"/>
      <c r="IL32" s="133">
        <v>29</v>
      </c>
    </row>
    <row r="33" spans="1:246" ht="26.25">
      <c r="A33" s="134">
        <f t="shared" si="0"/>
        <v>2</v>
      </c>
      <c r="B33" s="220"/>
      <c r="C33" s="133">
        <v>30</v>
      </c>
      <c r="D33" s="129" t="s">
        <v>422</v>
      </c>
      <c r="E33" s="135"/>
      <c r="F33" s="135"/>
      <c r="G33" s="136"/>
      <c r="H33" s="136"/>
      <c r="I33" s="136"/>
      <c r="J33" s="135"/>
      <c r="K33" s="136"/>
      <c r="L33" s="136"/>
      <c r="M33" s="135"/>
      <c r="N33" s="135"/>
      <c r="O33" s="136"/>
      <c r="P33" s="135"/>
      <c r="Q33" s="136"/>
      <c r="R33" s="136"/>
      <c r="S33" s="136"/>
      <c r="T33" s="135"/>
      <c r="U33" s="135"/>
      <c r="V33" s="136"/>
      <c r="W33" s="136"/>
      <c r="X33" s="135"/>
      <c r="Y33" s="136"/>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v>1</v>
      </c>
      <c r="BD33" s="135">
        <v>1</v>
      </c>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5"/>
      <c r="DY33" s="135"/>
      <c r="DZ33" s="135"/>
      <c r="EA33" s="135"/>
      <c r="EB33" s="136"/>
      <c r="EC33" s="135"/>
      <c r="ED33" s="136"/>
      <c r="EE33" s="136"/>
      <c r="EF33" s="135"/>
      <c r="EG33" s="135"/>
      <c r="EH33" s="136"/>
      <c r="EI33" s="135"/>
      <c r="EJ33" s="135"/>
      <c r="EK33" s="135"/>
      <c r="EL33" s="135"/>
      <c r="EM33" s="136"/>
      <c r="EN33" s="136"/>
      <c r="EO33" s="136"/>
      <c r="EP33" s="136"/>
      <c r="EQ33" s="136"/>
      <c r="ER33" s="135"/>
      <c r="ES33" s="136"/>
      <c r="ET33" s="135"/>
      <c r="EU33" s="136"/>
      <c r="EV33" s="136"/>
      <c r="EW33" s="136"/>
      <c r="EX33" s="136"/>
      <c r="EY33" s="136"/>
      <c r="EZ33" s="136"/>
      <c r="FA33" s="136"/>
      <c r="FB33" s="136"/>
      <c r="FC33" s="135"/>
      <c r="FD33" s="136"/>
      <c r="FE33" s="135"/>
      <c r="FF33" s="136"/>
      <c r="FG33" s="136"/>
      <c r="FH33" s="135"/>
      <c r="FI33" s="135"/>
      <c r="FJ33" s="136"/>
      <c r="FK33" s="136"/>
      <c r="FL33" s="136"/>
      <c r="FM33" s="136"/>
      <c r="FN33" s="136"/>
      <c r="FO33" s="136"/>
      <c r="FP33" s="136"/>
      <c r="FQ33" s="136"/>
      <c r="FR33" s="135"/>
      <c r="FS33" s="135"/>
      <c r="FT33" s="135"/>
      <c r="FU33" s="136"/>
      <c r="FV33" s="135"/>
      <c r="FW33" s="135"/>
      <c r="FX33" s="135"/>
      <c r="FY33" s="136"/>
      <c r="FZ33" s="136"/>
      <c r="GA33" s="136"/>
      <c r="GB33" s="136"/>
      <c r="GC33" s="136"/>
      <c r="GD33" s="135"/>
      <c r="GE33" s="135"/>
      <c r="GF33" s="136"/>
      <c r="GG33" s="135"/>
      <c r="GH33" s="136"/>
      <c r="GI33" s="135"/>
      <c r="GJ33" s="135"/>
      <c r="GK33" s="135"/>
      <c r="GL33" s="135"/>
      <c r="GM33" s="135"/>
      <c r="GN33" s="135"/>
      <c r="GO33" s="135"/>
      <c r="GP33" s="135"/>
      <c r="GQ33" s="135"/>
      <c r="GR33" s="135"/>
      <c r="GS33" s="135"/>
      <c r="GT33" s="135"/>
      <c r="GU33" s="135"/>
      <c r="GV33" s="135"/>
      <c r="GW33" s="135"/>
      <c r="GX33" s="135"/>
      <c r="GY33" s="135"/>
      <c r="GZ33" s="136"/>
      <c r="HA33" s="135"/>
      <c r="HB33" s="135"/>
      <c r="HC33" s="135"/>
      <c r="HD33" s="136"/>
      <c r="HE33" s="135"/>
      <c r="HF33" s="135"/>
      <c r="HG33" s="136"/>
      <c r="HH33" s="136"/>
      <c r="HI33" s="135"/>
      <c r="HJ33" s="136"/>
      <c r="HK33" s="136"/>
      <c r="HL33" s="135"/>
      <c r="HM33" s="136"/>
      <c r="HN33" s="136"/>
      <c r="HO33" s="135"/>
      <c r="HP33" s="136"/>
      <c r="HQ33" s="135"/>
      <c r="HR33" s="135"/>
      <c r="HS33" s="135"/>
      <c r="HT33" s="135"/>
      <c r="HU33" s="135"/>
      <c r="HV33" s="136"/>
      <c r="HW33" s="136"/>
      <c r="HX33" s="135"/>
      <c r="HY33" s="135"/>
      <c r="HZ33" s="136"/>
      <c r="IA33" s="135"/>
      <c r="IB33" s="135"/>
      <c r="IC33" s="136"/>
      <c r="ID33" s="136"/>
      <c r="IE33" s="136"/>
      <c r="IF33" s="136"/>
      <c r="IG33" s="134">
        <f t="shared" si="1"/>
        <v>2</v>
      </c>
      <c r="IH33" s="129" t="s">
        <v>422</v>
      </c>
      <c r="II33" s="133">
        <v>30</v>
      </c>
      <c r="IJ33" s="220"/>
      <c r="IL33" s="133">
        <v>30</v>
      </c>
    </row>
    <row r="34" spans="1:246" ht="26.25">
      <c r="A34" s="134">
        <f t="shared" si="0"/>
        <v>2</v>
      </c>
      <c r="B34" s="220"/>
      <c r="C34" s="133">
        <v>31</v>
      </c>
      <c r="D34" s="129" t="s">
        <v>424</v>
      </c>
      <c r="E34" s="136"/>
      <c r="F34" s="136"/>
      <c r="G34" s="136"/>
      <c r="H34" s="136">
        <v>1</v>
      </c>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v>1</v>
      </c>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4">
        <f t="shared" si="1"/>
        <v>2</v>
      </c>
      <c r="IH34" s="129" t="s">
        <v>424</v>
      </c>
      <c r="II34" s="133">
        <v>31</v>
      </c>
      <c r="IJ34" s="220"/>
      <c r="IL34" s="133">
        <v>31</v>
      </c>
    </row>
    <row r="35" spans="1:246" ht="26.25">
      <c r="A35" s="134">
        <f t="shared" si="0"/>
        <v>3</v>
      </c>
      <c r="B35" s="220"/>
      <c r="C35" s="133">
        <v>32</v>
      </c>
      <c r="D35" s="129" t="s">
        <v>426</v>
      </c>
      <c r="E35" s="136"/>
      <c r="F35" s="136"/>
      <c r="G35" s="136">
        <v>1</v>
      </c>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v>1</v>
      </c>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v>1</v>
      </c>
      <c r="IF35" s="136"/>
      <c r="IG35" s="137">
        <f>SUM(E35:IF35)</f>
        <v>3</v>
      </c>
      <c r="IH35" s="129" t="s">
        <v>426</v>
      </c>
      <c r="II35" s="133">
        <v>32</v>
      </c>
      <c r="IJ35" s="220"/>
      <c r="IL35" s="133">
        <v>32</v>
      </c>
    </row>
    <row r="36" spans="1:246" ht="26.25">
      <c r="A36" s="134">
        <f t="shared" si="0"/>
        <v>3</v>
      </c>
      <c r="B36" s="220"/>
      <c r="C36" s="133">
        <v>33</v>
      </c>
      <c r="D36" s="129" t="s">
        <v>428</v>
      </c>
      <c r="E36" s="136"/>
      <c r="F36" s="136"/>
      <c r="G36" s="136">
        <v>1</v>
      </c>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v>1</v>
      </c>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v>1</v>
      </c>
      <c r="IF36" s="136"/>
      <c r="IG36" s="137">
        <f>SUM(E36:IF36)</f>
        <v>3</v>
      </c>
      <c r="IH36" s="129" t="s">
        <v>428</v>
      </c>
      <c r="II36" s="133">
        <v>33</v>
      </c>
      <c r="IJ36" s="220"/>
      <c r="IL36" s="133">
        <v>33</v>
      </c>
    </row>
    <row r="37" spans="1:246" ht="26.25">
      <c r="A37" s="134">
        <f t="shared" si="0"/>
        <v>2</v>
      </c>
      <c r="B37" s="220"/>
      <c r="C37" s="133">
        <v>34</v>
      </c>
      <c r="D37" s="129" t="s">
        <v>430</v>
      </c>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v>1</v>
      </c>
      <c r="BL37" s="136"/>
      <c r="BM37" s="136"/>
      <c r="BN37" s="136"/>
      <c r="BO37" s="136"/>
      <c r="BP37" s="136"/>
      <c r="BQ37" s="136"/>
      <c r="BR37" s="136"/>
      <c r="BS37" s="136"/>
      <c r="BT37" s="136"/>
      <c r="BU37" s="136"/>
      <c r="BV37" s="136"/>
      <c r="BW37" s="136"/>
      <c r="BX37" s="136"/>
      <c r="BY37" s="136"/>
      <c r="BZ37" s="136"/>
      <c r="CA37" s="136"/>
      <c r="CB37" s="136"/>
      <c r="CC37" s="136"/>
      <c r="CD37" s="136"/>
      <c r="CE37" s="136">
        <v>1</v>
      </c>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4">
        <f t="shared" si="1"/>
        <v>2</v>
      </c>
      <c r="IH37" s="129" t="s">
        <v>430</v>
      </c>
      <c r="II37" s="133">
        <v>34</v>
      </c>
      <c r="IJ37" s="220"/>
      <c r="IL37" s="133">
        <v>34</v>
      </c>
    </row>
    <row r="38" spans="1:246" ht="26.25">
      <c r="A38" s="134">
        <f t="shared" si="0"/>
        <v>2</v>
      </c>
      <c r="B38" s="220"/>
      <c r="C38" s="133">
        <v>35</v>
      </c>
      <c r="D38" s="129" t="s">
        <v>432</v>
      </c>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v>1</v>
      </c>
      <c r="CE38" s="136"/>
      <c r="CF38" s="136">
        <v>1</v>
      </c>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36"/>
      <c r="HD38" s="136"/>
      <c r="HE38" s="136"/>
      <c r="HF38" s="136"/>
      <c r="HG38" s="136"/>
      <c r="HH38" s="136"/>
      <c r="HI38" s="136"/>
      <c r="HJ38" s="136"/>
      <c r="HK38" s="136"/>
      <c r="HL38" s="136"/>
      <c r="HM38" s="136"/>
      <c r="HN38" s="136"/>
      <c r="HO38" s="136"/>
      <c r="HP38" s="136"/>
      <c r="HQ38" s="136"/>
      <c r="HR38" s="136"/>
      <c r="HS38" s="136"/>
      <c r="HT38" s="136"/>
      <c r="HU38" s="136"/>
      <c r="HV38" s="136"/>
      <c r="HW38" s="136"/>
      <c r="HX38" s="136"/>
      <c r="HY38" s="136"/>
      <c r="HZ38" s="136"/>
      <c r="IA38" s="136"/>
      <c r="IB38" s="136"/>
      <c r="IC38" s="136"/>
      <c r="ID38" s="136"/>
      <c r="IE38" s="136"/>
      <c r="IF38" s="136"/>
      <c r="IG38" s="134">
        <f t="shared" si="1"/>
        <v>2</v>
      </c>
      <c r="IH38" s="129" t="s">
        <v>432</v>
      </c>
      <c r="II38" s="133">
        <v>35</v>
      </c>
      <c r="IJ38" s="220"/>
      <c r="IL38" s="133">
        <v>35</v>
      </c>
    </row>
    <row r="39" spans="1:246" ht="26.25">
      <c r="A39" s="134">
        <f t="shared" si="0"/>
        <v>2</v>
      </c>
      <c r="B39" s="220"/>
      <c r="C39" s="133">
        <v>36</v>
      </c>
      <c r="D39" s="129" t="s">
        <v>435</v>
      </c>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v>1</v>
      </c>
      <c r="CE39" s="136"/>
      <c r="CF39" s="136"/>
      <c r="CG39" s="136">
        <v>1</v>
      </c>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4">
        <f t="shared" si="1"/>
        <v>2</v>
      </c>
      <c r="IH39" s="129" t="s">
        <v>435</v>
      </c>
      <c r="II39" s="133">
        <v>36</v>
      </c>
      <c r="IJ39" s="220"/>
      <c r="IL39" s="133">
        <v>36</v>
      </c>
    </row>
    <row r="40" spans="1:246" ht="26.25">
      <c r="A40" s="134">
        <f t="shared" si="0"/>
        <v>2</v>
      </c>
      <c r="B40" s="220"/>
      <c r="C40" s="133">
        <v>37</v>
      </c>
      <c r="D40" s="129" t="s">
        <v>437</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v>1</v>
      </c>
      <c r="CE40" s="136"/>
      <c r="CF40" s="136"/>
      <c r="CG40" s="136"/>
      <c r="CH40" s="136">
        <v>1</v>
      </c>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4">
        <f t="shared" si="1"/>
        <v>2</v>
      </c>
      <c r="IH40" s="129" t="s">
        <v>437</v>
      </c>
      <c r="II40" s="133">
        <v>37</v>
      </c>
      <c r="IJ40" s="220"/>
      <c r="IL40" s="133">
        <v>37</v>
      </c>
    </row>
    <row r="41" spans="1:246" ht="26.25">
      <c r="A41" s="134">
        <f t="shared" si="0"/>
        <v>2</v>
      </c>
      <c r="B41" s="220"/>
      <c r="C41" s="133">
        <v>38</v>
      </c>
      <c r="D41" s="129" t="s">
        <v>439</v>
      </c>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v>1</v>
      </c>
      <c r="BN41" s="136"/>
      <c r="BO41" s="136"/>
      <c r="BP41" s="136"/>
      <c r="BQ41" s="136"/>
      <c r="BR41" s="136"/>
      <c r="BS41" s="136"/>
      <c r="BT41" s="136"/>
      <c r="BU41" s="136"/>
      <c r="BV41" s="136"/>
      <c r="BW41" s="136"/>
      <c r="BX41" s="136"/>
      <c r="BY41" s="136"/>
      <c r="BZ41" s="136">
        <v>1</v>
      </c>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4">
        <f t="shared" si="1"/>
        <v>2</v>
      </c>
      <c r="IH41" s="129" t="s">
        <v>439</v>
      </c>
      <c r="II41" s="133">
        <v>38</v>
      </c>
      <c r="IJ41" s="220"/>
      <c r="IL41" s="133">
        <v>38</v>
      </c>
    </row>
    <row r="42" spans="1:246" ht="26.25">
      <c r="A42" s="134">
        <f t="shared" si="0"/>
        <v>2</v>
      </c>
      <c r="B42" s="220"/>
      <c r="C42" s="133">
        <v>39</v>
      </c>
      <c r="D42" s="129" t="s">
        <v>442</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v>1</v>
      </c>
      <c r="BN42" s="136"/>
      <c r="BO42" s="136"/>
      <c r="BP42" s="136"/>
      <c r="BQ42" s="136"/>
      <c r="BR42" s="136"/>
      <c r="BS42" s="136"/>
      <c r="BT42" s="136"/>
      <c r="BU42" s="136"/>
      <c r="BV42" s="136"/>
      <c r="BW42" s="136"/>
      <c r="BX42" s="136"/>
      <c r="BY42" s="136"/>
      <c r="BZ42" s="136"/>
      <c r="CA42" s="136">
        <v>1</v>
      </c>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4">
        <f t="shared" si="1"/>
        <v>2</v>
      </c>
      <c r="IH42" s="129" t="s">
        <v>442</v>
      </c>
      <c r="II42" s="133">
        <v>39</v>
      </c>
      <c r="IJ42" s="220"/>
      <c r="IL42" s="133">
        <v>39</v>
      </c>
    </row>
    <row r="43" spans="1:246" ht="26.25">
      <c r="A43" s="134">
        <f t="shared" si="0"/>
        <v>2</v>
      </c>
      <c r="B43" s="220"/>
      <c r="C43" s="133">
        <v>40</v>
      </c>
      <c r="D43" s="129" t="s">
        <v>444</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v>1</v>
      </c>
      <c r="BP43" s="136"/>
      <c r="BQ43" s="136"/>
      <c r="BR43" s="136"/>
      <c r="BS43" s="136"/>
      <c r="BT43" s="136"/>
      <c r="BU43" s="136"/>
      <c r="BV43" s="136"/>
      <c r="BW43" s="136"/>
      <c r="BX43" s="136"/>
      <c r="BY43" s="136"/>
      <c r="BZ43" s="136"/>
      <c r="CA43" s="136"/>
      <c r="CB43" s="136">
        <v>1</v>
      </c>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4">
        <f t="shared" si="1"/>
        <v>2</v>
      </c>
      <c r="IH43" s="129" t="s">
        <v>444</v>
      </c>
      <c r="II43" s="133">
        <v>40</v>
      </c>
      <c r="IJ43" s="220"/>
      <c r="IL43" s="133">
        <v>40</v>
      </c>
    </row>
    <row r="44" spans="1:246" ht="26.25">
      <c r="A44" s="134">
        <f t="shared" si="0"/>
        <v>2</v>
      </c>
      <c r="B44" s="220"/>
      <c r="C44" s="133">
        <v>41</v>
      </c>
      <c r="D44" s="129" t="s">
        <v>447</v>
      </c>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v>1</v>
      </c>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v>1</v>
      </c>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4">
        <f t="shared" si="1"/>
        <v>2</v>
      </c>
      <c r="IH44" s="129" t="s">
        <v>447</v>
      </c>
      <c r="II44" s="133">
        <v>41</v>
      </c>
      <c r="IJ44" s="220"/>
      <c r="IL44" s="133">
        <v>41</v>
      </c>
    </row>
    <row r="45" spans="1:246" ht="26.25">
      <c r="A45" s="134">
        <f t="shared" si="0"/>
        <v>3</v>
      </c>
      <c r="B45" s="220"/>
      <c r="C45" s="133">
        <v>42</v>
      </c>
      <c r="D45" s="129" t="s">
        <v>450</v>
      </c>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v>1</v>
      </c>
      <c r="EW45" s="136"/>
      <c r="EX45" s="136"/>
      <c r="EY45" s="136">
        <v>1</v>
      </c>
      <c r="EZ45" s="136">
        <v>1</v>
      </c>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7">
        <f>SUM(E45:IF45)</f>
        <v>3</v>
      </c>
      <c r="IH45" s="129" t="s">
        <v>450</v>
      </c>
      <c r="II45" s="133">
        <v>42</v>
      </c>
      <c r="IJ45" s="220"/>
      <c r="IL45" s="133">
        <v>42</v>
      </c>
    </row>
    <row r="46" spans="1:246" ht="26.25">
      <c r="A46" s="134">
        <f t="shared" si="0"/>
        <v>2</v>
      </c>
      <c r="B46" s="220"/>
      <c r="C46" s="133">
        <v>43</v>
      </c>
      <c r="D46" s="129" t="s">
        <v>453</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v>1</v>
      </c>
      <c r="EX46" s="136"/>
      <c r="EY46" s="136"/>
      <c r="EZ46" s="136"/>
      <c r="FA46" s="136">
        <v>1</v>
      </c>
      <c r="FB46" s="136"/>
      <c r="FC46" s="136"/>
      <c r="FD46" s="136"/>
      <c r="FE46" s="136"/>
      <c r="FF46" s="136"/>
      <c r="FG46" s="136"/>
      <c r="FH46" s="136"/>
      <c r="FI46" s="136"/>
      <c r="FJ46" s="136"/>
      <c r="FK46" s="136"/>
      <c r="FL46" s="136"/>
      <c r="FM46" s="136"/>
      <c r="FN46" s="136"/>
      <c r="FO46" s="136"/>
      <c r="FP46" s="136"/>
      <c r="FQ46" s="136"/>
      <c r="FR46" s="136"/>
      <c r="FS46" s="136"/>
      <c r="FT46" s="136"/>
      <c r="FU46" s="136"/>
      <c r="FV46" s="136"/>
      <c r="FW46" s="136"/>
      <c r="FX46" s="136"/>
      <c r="FY46" s="136"/>
      <c r="FZ46" s="136"/>
      <c r="GA46" s="136"/>
      <c r="GB46" s="136"/>
      <c r="GC46" s="136"/>
      <c r="GD46" s="136"/>
      <c r="GE46" s="136"/>
      <c r="GF46" s="136"/>
      <c r="GG46" s="136"/>
      <c r="GH46" s="136"/>
      <c r="GI46" s="136"/>
      <c r="GJ46" s="136"/>
      <c r="GK46" s="136"/>
      <c r="GL46" s="136"/>
      <c r="GM46" s="136"/>
      <c r="GN46" s="136"/>
      <c r="GO46" s="136"/>
      <c r="GP46" s="136"/>
      <c r="GQ46" s="136"/>
      <c r="GR46" s="136"/>
      <c r="GS46" s="136"/>
      <c r="GT46" s="136"/>
      <c r="GU46" s="136"/>
      <c r="GV46" s="136"/>
      <c r="GW46" s="136"/>
      <c r="GX46" s="136"/>
      <c r="GY46" s="136"/>
      <c r="GZ46" s="136"/>
      <c r="HA46" s="136"/>
      <c r="HB46" s="136"/>
      <c r="HC46" s="136"/>
      <c r="HD46" s="136"/>
      <c r="HE46" s="136"/>
      <c r="HF46" s="136"/>
      <c r="HG46" s="136"/>
      <c r="HH46" s="136"/>
      <c r="HI46" s="136"/>
      <c r="HJ46" s="136"/>
      <c r="HK46" s="136"/>
      <c r="HL46" s="136"/>
      <c r="HM46" s="136"/>
      <c r="HN46" s="136"/>
      <c r="HO46" s="136"/>
      <c r="HP46" s="136"/>
      <c r="HQ46" s="136"/>
      <c r="HR46" s="136"/>
      <c r="HS46" s="136"/>
      <c r="HT46" s="136"/>
      <c r="HU46" s="136"/>
      <c r="HV46" s="136"/>
      <c r="HW46" s="136"/>
      <c r="HX46" s="136"/>
      <c r="HY46" s="136"/>
      <c r="HZ46" s="136"/>
      <c r="IA46" s="136"/>
      <c r="IB46" s="136"/>
      <c r="IC46" s="136"/>
      <c r="ID46" s="136"/>
      <c r="IE46" s="136"/>
      <c r="IF46" s="136"/>
      <c r="IG46" s="134">
        <f t="shared" si="1"/>
        <v>2</v>
      </c>
      <c r="IH46" s="129" t="s">
        <v>453</v>
      </c>
      <c r="II46" s="133">
        <v>43</v>
      </c>
      <c r="IJ46" s="220"/>
      <c r="IL46" s="133">
        <v>43</v>
      </c>
    </row>
    <row r="47" spans="1:246" ht="26.25">
      <c r="A47" s="134">
        <f t="shared" si="0"/>
        <v>2</v>
      </c>
      <c r="B47" s="220"/>
      <c r="C47" s="133">
        <v>44</v>
      </c>
      <c r="D47" s="129" t="s">
        <v>455</v>
      </c>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v>1</v>
      </c>
      <c r="BT47" s="136">
        <v>1</v>
      </c>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136"/>
      <c r="EZ47" s="136"/>
      <c r="FA47" s="136"/>
      <c r="FB47" s="136"/>
      <c r="FC47" s="136"/>
      <c r="FD47" s="136"/>
      <c r="FE47" s="136"/>
      <c r="FF47" s="136"/>
      <c r="FG47" s="136"/>
      <c r="FH47" s="136"/>
      <c r="FI47" s="136"/>
      <c r="FJ47" s="136"/>
      <c r="FK47" s="136"/>
      <c r="FL47" s="136"/>
      <c r="FM47" s="136"/>
      <c r="FN47" s="136"/>
      <c r="FO47" s="136"/>
      <c r="FP47" s="136"/>
      <c r="FQ47" s="136"/>
      <c r="FR47" s="136"/>
      <c r="FS47" s="136"/>
      <c r="FT47" s="136"/>
      <c r="FU47" s="136"/>
      <c r="FV47" s="136"/>
      <c r="FW47" s="136"/>
      <c r="FX47" s="136"/>
      <c r="FY47" s="136"/>
      <c r="FZ47" s="136"/>
      <c r="GA47" s="136"/>
      <c r="GB47" s="136"/>
      <c r="GC47" s="136"/>
      <c r="GD47" s="136"/>
      <c r="GE47" s="136"/>
      <c r="GF47" s="136"/>
      <c r="GG47" s="136"/>
      <c r="GH47" s="136"/>
      <c r="GI47" s="136"/>
      <c r="GJ47" s="136"/>
      <c r="GK47" s="136"/>
      <c r="GL47" s="136"/>
      <c r="GM47" s="136"/>
      <c r="GN47" s="136"/>
      <c r="GO47" s="136"/>
      <c r="GP47" s="136"/>
      <c r="GQ47" s="136"/>
      <c r="GR47" s="136"/>
      <c r="GS47" s="136"/>
      <c r="GT47" s="136"/>
      <c r="GU47" s="136"/>
      <c r="GV47" s="136"/>
      <c r="GW47" s="136"/>
      <c r="GX47" s="136"/>
      <c r="GY47" s="136"/>
      <c r="GZ47" s="136"/>
      <c r="HA47" s="136"/>
      <c r="HB47" s="136"/>
      <c r="HC47" s="136"/>
      <c r="HD47" s="136"/>
      <c r="HE47" s="136"/>
      <c r="HF47" s="136"/>
      <c r="HG47" s="136"/>
      <c r="HH47" s="136"/>
      <c r="HI47" s="136"/>
      <c r="HJ47" s="136"/>
      <c r="HK47" s="136"/>
      <c r="HL47" s="136"/>
      <c r="HM47" s="136"/>
      <c r="HN47" s="136"/>
      <c r="HO47" s="136"/>
      <c r="HP47" s="136"/>
      <c r="HQ47" s="136"/>
      <c r="HR47" s="136"/>
      <c r="HS47" s="136"/>
      <c r="HT47" s="136"/>
      <c r="HU47" s="136"/>
      <c r="HV47" s="136"/>
      <c r="HW47" s="136"/>
      <c r="HX47" s="136"/>
      <c r="HY47" s="136"/>
      <c r="HZ47" s="136"/>
      <c r="IA47" s="136"/>
      <c r="IB47" s="136"/>
      <c r="IC47" s="136"/>
      <c r="ID47" s="136"/>
      <c r="IE47" s="136"/>
      <c r="IF47" s="136"/>
      <c r="IG47" s="134">
        <f t="shared" si="1"/>
        <v>2</v>
      </c>
      <c r="IH47" s="129" t="s">
        <v>455</v>
      </c>
      <c r="II47" s="133">
        <v>44</v>
      </c>
      <c r="IJ47" s="220"/>
      <c r="IL47" s="133">
        <v>44</v>
      </c>
    </row>
    <row r="48" spans="1:246" ht="26.25">
      <c r="A48" s="134">
        <f t="shared" si="0"/>
        <v>2</v>
      </c>
      <c r="B48" s="220"/>
      <c r="C48" s="133">
        <v>45</v>
      </c>
      <c r="D48" s="129" t="s">
        <v>457</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v>1</v>
      </c>
      <c r="BT48" s="136"/>
      <c r="BU48" s="136">
        <v>1</v>
      </c>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4">
        <f t="shared" si="1"/>
        <v>2</v>
      </c>
      <c r="IH48" s="129" t="s">
        <v>457</v>
      </c>
      <c r="II48" s="133">
        <v>45</v>
      </c>
      <c r="IJ48" s="220"/>
      <c r="IL48" s="133">
        <v>45</v>
      </c>
    </row>
    <row r="49" spans="1:246" ht="26.25">
      <c r="A49" s="134">
        <f t="shared" si="0"/>
        <v>3</v>
      </c>
      <c r="B49" s="220"/>
      <c r="C49" s="133">
        <v>46</v>
      </c>
      <c r="D49" s="129" t="s">
        <v>459</v>
      </c>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v>1</v>
      </c>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v>1</v>
      </c>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v>1</v>
      </c>
      <c r="IF49" s="136"/>
      <c r="IG49" s="137">
        <f t="shared" si="1"/>
        <v>3</v>
      </c>
      <c r="IH49" s="129" t="s">
        <v>459</v>
      </c>
      <c r="II49" s="133">
        <v>46</v>
      </c>
      <c r="IJ49" s="220"/>
      <c r="IL49" s="133">
        <v>46</v>
      </c>
    </row>
    <row r="50" spans="1:246" ht="26.25">
      <c r="A50" s="134">
        <f t="shared" si="0"/>
        <v>3</v>
      </c>
      <c r="B50" s="220"/>
      <c r="C50" s="133">
        <v>47</v>
      </c>
      <c r="D50" s="129" t="s">
        <v>462</v>
      </c>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v>1</v>
      </c>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v>1</v>
      </c>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v>1</v>
      </c>
      <c r="IF50" s="136"/>
      <c r="IG50" s="137">
        <f t="shared" si="1"/>
        <v>3</v>
      </c>
      <c r="IH50" s="129" t="s">
        <v>462</v>
      </c>
      <c r="II50" s="133">
        <v>47</v>
      </c>
      <c r="IJ50" s="220"/>
      <c r="IL50" s="133">
        <v>47</v>
      </c>
    </row>
    <row r="51" spans="1:246" ht="26.25">
      <c r="A51" s="134">
        <f t="shared" si="0"/>
        <v>3</v>
      </c>
      <c r="B51" s="220"/>
      <c r="C51" s="133">
        <v>48</v>
      </c>
      <c r="D51" s="129" t="s">
        <v>464</v>
      </c>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v>1</v>
      </c>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v>1</v>
      </c>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v>1</v>
      </c>
      <c r="IF51" s="136"/>
      <c r="IG51" s="137">
        <f t="shared" si="1"/>
        <v>3</v>
      </c>
      <c r="IH51" s="129" t="s">
        <v>464</v>
      </c>
      <c r="II51" s="133">
        <v>48</v>
      </c>
      <c r="IJ51" s="220"/>
      <c r="IL51" s="133">
        <v>48</v>
      </c>
    </row>
    <row r="52" spans="1:246" ht="26.25">
      <c r="A52" s="134">
        <f t="shared" si="0"/>
        <v>3</v>
      </c>
      <c r="B52" s="220"/>
      <c r="C52" s="133">
        <v>49</v>
      </c>
      <c r="D52" s="129" t="s">
        <v>467</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v>1</v>
      </c>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v>1</v>
      </c>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c r="IB52" s="136"/>
      <c r="IC52" s="136"/>
      <c r="ID52" s="136"/>
      <c r="IE52" s="136">
        <v>1</v>
      </c>
      <c r="IF52" s="136"/>
      <c r="IG52" s="137">
        <f t="shared" si="1"/>
        <v>3</v>
      </c>
      <c r="IH52" s="129" t="s">
        <v>467</v>
      </c>
      <c r="II52" s="133">
        <v>49</v>
      </c>
      <c r="IJ52" s="220"/>
      <c r="IL52" s="133">
        <v>49</v>
      </c>
    </row>
    <row r="53" spans="1:246" ht="26.25">
      <c r="A53" s="134">
        <f t="shared" si="0"/>
        <v>3</v>
      </c>
      <c r="B53" s="220"/>
      <c r="C53" s="133">
        <v>50</v>
      </c>
      <c r="D53" s="129" t="s">
        <v>469</v>
      </c>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v>1</v>
      </c>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v>1</v>
      </c>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c r="ID53" s="136"/>
      <c r="IE53" s="136">
        <v>1</v>
      </c>
      <c r="IF53" s="136"/>
      <c r="IG53" s="137">
        <f t="shared" si="1"/>
        <v>3</v>
      </c>
      <c r="IH53" s="129" t="s">
        <v>469</v>
      </c>
      <c r="II53" s="133">
        <v>50</v>
      </c>
      <c r="IJ53" s="220"/>
      <c r="IL53" s="133">
        <v>50</v>
      </c>
    </row>
    <row r="54" spans="1:246" ht="26.25">
      <c r="A54" s="134">
        <f t="shared" si="0"/>
        <v>3</v>
      </c>
      <c r="B54" s="220"/>
      <c r="C54" s="133">
        <v>51</v>
      </c>
      <c r="D54" s="129" t="s">
        <v>472</v>
      </c>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v>1</v>
      </c>
      <c r="CB54" s="136"/>
      <c r="CC54" s="136"/>
      <c r="CD54" s="136"/>
      <c r="CE54" s="136"/>
      <c r="CF54" s="136"/>
      <c r="CG54" s="136"/>
      <c r="CH54" s="136"/>
      <c r="CI54" s="136"/>
      <c r="CJ54" s="136"/>
      <c r="CK54" s="136"/>
      <c r="CL54" s="136"/>
      <c r="CM54" s="136"/>
      <c r="CN54" s="136">
        <v>1</v>
      </c>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6"/>
      <c r="FM54" s="136"/>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6"/>
      <c r="GJ54" s="136"/>
      <c r="GK54" s="136"/>
      <c r="GL54" s="136"/>
      <c r="GM54" s="136"/>
      <c r="GN54" s="136"/>
      <c r="GO54" s="136"/>
      <c r="GP54" s="136"/>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6"/>
      <c r="HN54" s="136"/>
      <c r="HO54" s="136"/>
      <c r="HP54" s="136"/>
      <c r="HQ54" s="136"/>
      <c r="HR54" s="136"/>
      <c r="HS54" s="136"/>
      <c r="HT54" s="136"/>
      <c r="HU54" s="136"/>
      <c r="HV54" s="136"/>
      <c r="HW54" s="136"/>
      <c r="HX54" s="136"/>
      <c r="HY54" s="136"/>
      <c r="HZ54" s="136"/>
      <c r="IA54" s="136"/>
      <c r="IB54" s="136"/>
      <c r="IC54" s="136"/>
      <c r="ID54" s="136"/>
      <c r="IE54" s="136">
        <v>1</v>
      </c>
      <c r="IF54" s="136"/>
      <c r="IG54" s="137">
        <f t="shared" si="1"/>
        <v>3</v>
      </c>
      <c r="IH54" s="129" t="s">
        <v>472</v>
      </c>
      <c r="II54" s="133">
        <v>51</v>
      </c>
      <c r="IJ54" s="220"/>
      <c r="IL54" s="133">
        <v>51</v>
      </c>
    </row>
    <row r="55" spans="1:246" ht="26.25">
      <c r="A55" s="134">
        <f t="shared" si="0"/>
        <v>3</v>
      </c>
      <c r="B55" s="220"/>
      <c r="C55" s="133">
        <v>52</v>
      </c>
      <c r="D55" s="129" t="s">
        <v>474</v>
      </c>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v>1</v>
      </c>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v>1</v>
      </c>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6"/>
      <c r="FK55" s="136"/>
      <c r="FL55" s="136"/>
      <c r="FM55" s="136"/>
      <c r="FN55" s="136"/>
      <c r="FO55" s="136"/>
      <c r="FP55" s="136"/>
      <c r="FQ55" s="136"/>
      <c r="FR55" s="136"/>
      <c r="FS55" s="136"/>
      <c r="FT55" s="136"/>
      <c r="FU55" s="136"/>
      <c r="FV55" s="136"/>
      <c r="FW55" s="136"/>
      <c r="FX55" s="136"/>
      <c r="FY55" s="136"/>
      <c r="FZ55" s="136"/>
      <c r="GA55" s="136"/>
      <c r="GB55" s="136"/>
      <c r="GC55" s="136"/>
      <c r="GD55" s="136"/>
      <c r="GE55" s="136"/>
      <c r="GF55" s="136"/>
      <c r="GG55" s="136"/>
      <c r="GH55" s="136"/>
      <c r="GI55" s="136"/>
      <c r="GJ55" s="136"/>
      <c r="GK55" s="136"/>
      <c r="GL55" s="136"/>
      <c r="GM55" s="136"/>
      <c r="GN55" s="136"/>
      <c r="GO55" s="136"/>
      <c r="GP55" s="136"/>
      <c r="GQ55" s="136"/>
      <c r="GR55" s="136"/>
      <c r="GS55" s="136"/>
      <c r="GT55" s="136"/>
      <c r="GU55" s="136"/>
      <c r="GV55" s="136"/>
      <c r="GW55" s="136"/>
      <c r="GX55" s="136"/>
      <c r="GY55" s="136"/>
      <c r="GZ55" s="136"/>
      <c r="HA55" s="136"/>
      <c r="HB55" s="136"/>
      <c r="HC55" s="136"/>
      <c r="HD55" s="136"/>
      <c r="HE55" s="136"/>
      <c r="HF55" s="136"/>
      <c r="HG55" s="136"/>
      <c r="HH55" s="136"/>
      <c r="HI55" s="136"/>
      <c r="HJ55" s="136"/>
      <c r="HK55" s="136"/>
      <c r="HL55" s="136"/>
      <c r="HM55" s="136"/>
      <c r="HN55" s="136"/>
      <c r="HO55" s="136"/>
      <c r="HP55" s="136"/>
      <c r="HQ55" s="136"/>
      <c r="HR55" s="136"/>
      <c r="HS55" s="136"/>
      <c r="HT55" s="136"/>
      <c r="HU55" s="136"/>
      <c r="HV55" s="136"/>
      <c r="HW55" s="136"/>
      <c r="HX55" s="136"/>
      <c r="HY55" s="136"/>
      <c r="HZ55" s="136"/>
      <c r="IA55" s="136"/>
      <c r="IB55" s="136"/>
      <c r="IC55" s="136"/>
      <c r="ID55" s="136"/>
      <c r="IE55" s="136">
        <v>1</v>
      </c>
      <c r="IF55" s="136"/>
      <c r="IG55" s="137">
        <f t="shared" si="1"/>
        <v>3</v>
      </c>
      <c r="IH55" s="129" t="s">
        <v>474</v>
      </c>
      <c r="II55" s="133">
        <v>52</v>
      </c>
      <c r="IJ55" s="220"/>
      <c r="IL55" s="133">
        <v>52</v>
      </c>
    </row>
    <row r="56" spans="1:246" ht="26.25">
      <c r="A56" s="134">
        <f t="shared" si="0"/>
        <v>3</v>
      </c>
      <c r="B56" s="220"/>
      <c r="C56" s="133">
        <v>53</v>
      </c>
      <c r="D56" s="129" t="s">
        <v>476</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v>1</v>
      </c>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v>1</v>
      </c>
      <c r="EW56" s="136"/>
      <c r="EX56" s="136"/>
      <c r="EY56" s="136"/>
      <c r="EZ56" s="136"/>
      <c r="FA56" s="136"/>
      <c r="FB56" s="136"/>
      <c r="FC56" s="136"/>
      <c r="FD56" s="136"/>
      <c r="FE56" s="136"/>
      <c r="FF56" s="136"/>
      <c r="FG56" s="136"/>
      <c r="FH56" s="136"/>
      <c r="FI56" s="136"/>
      <c r="FJ56" s="136"/>
      <c r="FK56" s="136"/>
      <c r="FL56" s="136"/>
      <c r="FM56" s="136"/>
      <c r="FN56" s="136"/>
      <c r="FO56" s="136"/>
      <c r="FP56" s="136"/>
      <c r="FQ56" s="136"/>
      <c r="FR56" s="136"/>
      <c r="FS56" s="136"/>
      <c r="FT56" s="136"/>
      <c r="FU56" s="136"/>
      <c r="FV56" s="136"/>
      <c r="FW56" s="136"/>
      <c r="FX56" s="136"/>
      <c r="FY56" s="136"/>
      <c r="FZ56" s="136"/>
      <c r="GA56" s="136"/>
      <c r="GB56" s="136"/>
      <c r="GC56" s="136"/>
      <c r="GD56" s="136"/>
      <c r="GE56" s="136"/>
      <c r="GF56" s="136"/>
      <c r="GG56" s="136"/>
      <c r="GH56" s="136"/>
      <c r="GI56" s="136"/>
      <c r="GJ56" s="136"/>
      <c r="GK56" s="136"/>
      <c r="GL56" s="136"/>
      <c r="GM56" s="136"/>
      <c r="GN56" s="136"/>
      <c r="GO56" s="136"/>
      <c r="GP56" s="136"/>
      <c r="GQ56" s="136"/>
      <c r="GR56" s="136"/>
      <c r="GS56" s="136"/>
      <c r="GT56" s="136"/>
      <c r="GU56" s="136"/>
      <c r="GV56" s="136"/>
      <c r="GW56" s="136"/>
      <c r="GX56" s="136"/>
      <c r="GY56" s="136"/>
      <c r="GZ56" s="136"/>
      <c r="HA56" s="136"/>
      <c r="HB56" s="136"/>
      <c r="HC56" s="136"/>
      <c r="HD56" s="136"/>
      <c r="HE56" s="136"/>
      <c r="HF56" s="136"/>
      <c r="HG56" s="136"/>
      <c r="HH56" s="136"/>
      <c r="HI56" s="136"/>
      <c r="HJ56" s="136"/>
      <c r="HK56" s="136"/>
      <c r="HL56" s="136"/>
      <c r="HM56" s="136"/>
      <c r="HN56" s="136"/>
      <c r="HO56" s="136"/>
      <c r="HP56" s="136"/>
      <c r="HQ56" s="136"/>
      <c r="HR56" s="136"/>
      <c r="HS56" s="136"/>
      <c r="HT56" s="136"/>
      <c r="HU56" s="136"/>
      <c r="HV56" s="136"/>
      <c r="HW56" s="136"/>
      <c r="HX56" s="136"/>
      <c r="HY56" s="136"/>
      <c r="HZ56" s="136"/>
      <c r="IA56" s="136"/>
      <c r="IB56" s="136"/>
      <c r="IC56" s="136"/>
      <c r="ID56" s="136"/>
      <c r="IE56" s="136">
        <v>1</v>
      </c>
      <c r="IF56" s="136"/>
      <c r="IG56" s="137">
        <f t="shared" si="1"/>
        <v>3</v>
      </c>
      <c r="IH56" s="129" t="s">
        <v>476</v>
      </c>
      <c r="II56" s="133">
        <v>53</v>
      </c>
      <c r="IJ56" s="220"/>
      <c r="IL56" s="133">
        <v>53</v>
      </c>
    </row>
    <row r="57" spans="1:246" ht="26.25">
      <c r="A57" s="134">
        <f t="shared" si="0"/>
        <v>3</v>
      </c>
      <c r="B57" s="220"/>
      <c r="C57" s="133">
        <v>54</v>
      </c>
      <c r="D57" s="129" t="s">
        <v>478</v>
      </c>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v>1</v>
      </c>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v>1</v>
      </c>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c r="FX57" s="136"/>
      <c r="FY57" s="136"/>
      <c r="FZ57" s="136"/>
      <c r="GA57" s="136"/>
      <c r="GB57" s="136"/>
      <c r="GC57" s="136"/>
      <c r="GD57" s="136"/>
      <c r="GE57" s="136"/>
      <c r="GF57" s="136"/>
      <c r="GG57" s="136"/>
      <c r="GH57" s="136"/>
      <c r="GI57" s="136"/>
      <c r="GJ57" s="136"/>
      <c r="GK57" s="136"/>
      <c r="GL57" s="136"/>
      <c r="GM57" s="136"/>
      <c r="GN57" s="136"/>
      <c r="GO57" s="136"/>
      <c r="GP57" s="136"/>
      <c r="GQ57" s="136"/>
      <c r="GR57" s="136"/>
      <c r="GS57" s="136"/>
      <c r="GT57" s="136"/>
      <c r="GU57" s="136"/>
      <c r="GV57" s="136"/>
      <c r="GW57" s="136"/>
      <c r="GX57" s="136"/>
      <c r="GY57" s="136"/>
      <c r="GZ57" s="136"/>
      <c r="HA57" s="136"/>
      <c r="HB57" s="136"/>
      <c r="HC57" s="136"/>
      <c r="HD57" s="136"/>
      <c r="HE57" s="136"/>
      <c r="HF57" s="136"/>
      <c r="HG57" s="136"/>
      <c r="HH57" s="136"/>
      <c r="HI57" s="136"/>
      <c r="HJ57" s="136"/>
      <c r="HK57" s="136"/>
      <c r="HL57" s="136"/>
      <c r="HM57" s="136"/>
      <c r="HN57" s="136"/>
      <c r="HO57" s="136"/>
      <c r="HP57" s="136"/>
      <c r="HQ57" s="136"/>
      <c r="HR57" s="136"/>
      <c r="HS57" s="136"/>
      <c r="HT57" s="136"/>
      <c r="HU57" s="136"/>
      <c r="HV57" s="136"/>
      <c r="HW57" s="136"/>
      <c r="HX57" s="136"/>
      <c r="HY57" s="136"/>
      <c r="HZ57" s="136"/>
      <c r="IA57" s="136"/>
      <c r="IB57" s="136"/>
      <c r="IC57" s="136"/>
      <c r="ID57" s="136"/>
      <c r="IE57" s="136">
        <v>1</v>
      </c>
      <c r="IF57" s="136"/>
      <c r="IG57" s="137">
        <f t="shared" si="1"/>
        <v>3</v>
      </c>
      <c r="IH57" s="129" t="s">
        <v>478</v>
      </c>
      <c r="II57" s="133">
        <v>54</v>
      </c>
      <c r="IJ57" s="220"/>
      <c r="IL57" s="133">
        <v>54</v>
      </c>
    </row>
    <row r="58" spans="1:246" ht="26.25">
      <c r="A58" s="134">
        <f t="shared" si="0"/>
        <v>3</v>
      </c>
      <c r="B58" s="220"/>
      <c r="C58" s="133">
        <v>55</v>
      </c>
      <c r="D58" s="129" t="s">
        <v>480</v>
      </c>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v>1</v>
      </c>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v>1</v>
      </c>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c r="HM58" s="136"/>
      <c r="HN58" s="136"/>
      <c r="HO58" s="136"/>
      <c r="HP58" s="136"/>
      <c r="HQ58" s="136"/>
      <c r="HR58" s="136"/>
      <c r="HS58" s="136"/>
      <c r="HT58" s="136"/>
      <c r="HU58" s="136"/>
      <c r="HV58" s="136"/>
      <c r="HW58" s="136"/>
      <c r="HX58" s="136"/>
      <c r="HY58" s="136"/>
      <c r="HZ58" s="136"/>
      <c r="IA58" s="136"/>
      <c r="IB58" s="136"/>
      <c r="IC58" s="136"/>
      <c r="ID58" s="136"/>
      <c r="IE58" s="136">
        <v>1</v>
      </c>
      <c r="IF58" s="136"/>
      <c r="IG58" s="137">
        <f t="shared" si="1"/>
        <v>3</v>
      </c>
      <c r="IH58" s="129" t="s">
        <v>480</v>
      </c>
      <c r="II58" s="133">
        <v>55</v>
      </c>
      <c r="IJ58" s="220"/>
      <c r="IL58" s="133">
        <v>55</v>
      </c>
    </row>
    <row r="59" spans="1:246" ht="26.25">
      <c r="A59" s="134">
        <f t="shared" si="0"/>
        <v>3</v>
      </c>
      <c r="B59" s="220"/>
      <c r="C59" s="133">
        <v>56</v>
      </c>
      <c r="D59" s="129" t="s">
        <v>481</v>
      </c>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v>1</v>
      </c>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v>1</v>
      </c>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136"/>
      <c r="HJ59" s="136"/>
      <c r="HK59" s="136"/>
      <c r="HL59" s="136"/>
      <c r="HM59" s="136"/>
      <c r="HN59" s="136"/>
      <c r="HO59" s="136"/>
      <c r="HP59" s="136"/>
      <c r="HQ59" s="136"/>
      <c r="HR59" s="136"/>
      <c r="HS59" s="136"/>
      <c r="HT59" s="136"/>
      <c r="HU59" s="136"/>
      <c r="HV59" s="136"/>
      <c r="HW59" s="136"/>
      <c r="HX59" s="136"/>
      <c r="HY59" s="136"/>
      <c r="HZ59" s="136"/>
      <c r="IA59" s="136"/>
      <c r="IB59" s="136"/>
      <c r="IC59" s="136"/>
      <c r="ID59" s="136"/>
      <c r="IE59" s="136">
        <v>1</v>
      </c>
      <c r="IF59" s="136"/>
      <c r="IG59" s="137">
        <f t="shared" si="1"/>
        <v>3</v>
      </c>
      <c r="IH59" s="129" t="s">
        <v>481</v>
      </c>
      <c r="II59" s="133">
        <v>56</v>
      </c>
      <c r="IJ59" s="220"/>
      <c r="IL59" s="133">
        <v>56</v>
      </c>
    </row>
    <row r="60" spans="1:246" ht="26.25">
      <c r="A60" s="134">
        <f t="shared" si="0"/>
        <v>3</v>
      </c>
      <c r="B60" s="220"/>
      <c r="C60" s="133">
        <v>57</v>
      </c>
      <c r="D60" s="129" t="s">
        <v>483</v>
      </c>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v>1</v>
      </c>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v>1</v>
      </c>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136"/>
      <c r="HJ60" s="136"/>
      <c r="HK60" s="136"/>
      <c r="HL60" s="136"/>
      <c r="HM60" s="136"/>
      <c r="HN60" s="136"/>
      <c r="HO60" s="136"/>
      <c r="HP60" s="136"/>
      <c r="HQ60" s="136"/>
      <c r="HR60" s="136"/>
      <c r="HS60" s="136"/>
      <c r="HT60" s="136"/>
      <c r="HU60" s="136"/>
      <c r="HV60" s="136"/>
      <c r="HW60" s="136"/>
      <c r="HX60" s="136"/>
      <c r="HY60" s="136"/>
      <c r="HZ60" s="136"/>
      <c r="IA60" s="136"/>
      <c r="IB60" s="136"/>
      <c r="IC60" s="136"/>
      <c r="ID60" s="136"/>
      <c r="IE60" s="136">
        <v>1</v>
      </c>
      <c r="IF60" s="136"/>
      <c r="IG60" s="137">
        <f t="shared" si="1"/>
        <v>3</v>
      </c>
      <c r="IH60" s="129" t="s">
        <v>483</v>
      </c>
      <c r="II60" s="133">
        <v>57</v>
      </c>
      <c r="IJ60" s="220"/>
      <c r="IL60" s="133">
        <v>57</v>
      </c>
    </row>
    <row r="61" spans="1:246" ht="26.25">
      <c r="A61" s="134">
        <f t="shared" si="0"/>
        <v>3</v>
      </c>
      <c r="B61" s="220"/>
      <c r="C61" s="133">
        <v>58</v>
      </c>
      <c r="D61" s="129" t="s">
        <v>485</v>
      </c>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v>1</v>
      </c>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v>1</v>
      </c>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c r="GM61" s="136"/>
      <c r="GN61" s="136"/>
      <c r="GO61" s="136"/>
      <c r="GP61" s="136"/>
      <c r="GQ61" s="136"/>
      <c r="GR61" s="136"/>
      <c r="GS61" s="136"/>
      <c r="GT61" s="136"/>
      <c r="GU61" s="136"/>
      <c r="GV61" s="136"/>
      <c r="GW61" s="136"/>
      <c r="GX61" s="136"/>
      <c r="GY61" s="136"/>
      <c r="GZ61" s="136"/>
      <c r="HA61" s="136"/>
      <c r="HB61" s="136"/>
      <c r="HC61" s="136"/>
      <c r="HD61" s="136"/>
      <c r="HE61" s="136"/>
      <c r="HF61" s="136"/>
      <c r="HG61" s="136"/>
      <c r="HH61" s="136"/>
      <c r="HI61" s="136"/>
      <c r="HJ61" s="136"/>
      <c r="HK61" s="136"/>
      <c r="HL61" s="136"/>
      <c r="HM61" s="136"/>
      <c r="HN61" s="136"/>
      <c r="HO61" s="136"/>
      <c r="HP61" s="136"/>
      <c r="HQ61" s="136"/>
      <c r="HR61" s="136"/>
      <c r="HS61" s="136"/>
      <c r="HT61" s="136"/>
      <c r="HU61" s="136"/>
      <c r="HV61" s="136"/>
      <c r="HW61" s="136"/>
      <c r="HX61" s="136"/>
      <c r="HY61" s="136"/>
      <c r="HZ61" s="136"/>
      <c r="IA61" s="136"/>
      <c r="IB61" s="136"/>
      <c r="IC61" s="136"/>
      <c r="ID61" s="136"/>
      <c r="IE61" s="136">
        <v>1</v>
      </c>
      <c r="IF61" s="136"/>
      <c r="IG61" s="137">
        <f t="shared" si="1"/>
        <v>3</v>
      </c>
      <c r="IH61" s="129" t="s">
        <v>485</v>
      </c>
      <c r="II61" s="133">
        <v>58</v>
      </c>
      <c r="IJ61" s="220"/>
      <c r="IL61" s="133">
        <v>58</v>
      </c>
    </row>
    <row r="62" spans="1:246" ht="26.25">
      <c r="A62" s="134">
        <f t="shared" si="0"/>
        <v>3</v>
      </c>
      <c r="B62" s="220"/>
      <c r="C62" s="133">
        <v>59</v>
      </c>
      <c r="D62" s="129" t="s">
        <v>487</v>
      </c>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v>1</v>
      </c>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v>1</v>
      </c>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c r="GM62" s="136"/>
      <c r="GN62" s="136"/>
      <c r="GO62" s="136"/>
      <c r="GP62" s="136"/>
      <c r="GQ62" s="136"/>
      <c r="GR62" s="136"/>
      <c r="GS62" s="136"/>
      <c r="GT62" s="136"/>
      <c r="GU62" s="136"/>
      <c r="GV62" s="136"/>
      <c r="GW62" s="136"/>
      <c r="GX62" s="136"/>
      <c r="GY62" s="136"/>
      <c r="GZ62" s="136"/>
      <c r="HA62" s="136"/>
      <c r="HB62" s="136"/>
      <c r="HC62" s="136"/>
      <c r="HD62" s="136"/>
      <c r="HE62" s="136"/>
      <c r="HF62" s="136"/>
      <c r="HG62" s="136"/>
      <c r="HH62" s="136"/>
      <c r="HI62" s="136"/>
      <c r="HJ62" s="136"/>
      <c r="HK62" s="136"/>
      <c r="HL62" s="136"/>
      <c r="HM62" s="136"/>
      <c r="HN62" s="136"/>
      <c r="HO62" s="136"/>
      <c r="HP62" s="136"/>
      <c r="HQ62" s="136"/>
      <c r="HR62" s="136"/>
      <c r="HS62" s="136"/>
      <c r="HT62" s="136"/>
      <c r="HU62" s="136"/>
      <c r="HV62" s="136"/>
      <c r="HW62" s="136"/>
      <c r="HX62" s="136"/>
      <c r="HY62" s="136"/>
      <c r="HZ62" s="136"/>
      <c r="IA62" s="136"/>
      <c r="IB62" s="136"/>
      <c r="IC62" s="136"/>
      <c r="ID62" s="136"/>
      <c r="IE62" s="136">
        <v>1</v>
      </c>
      <c r="IF62" s="136"/>
      <c r="IG62" s="137">
        <f t="shared" si="1"/>
        <v>3</v>
      </c>
      <c r="IH62" s="129" t="s">
        <v>487</v>
      </c>
      <c r="II62" s="133">
        <v>59</v>
      </c>
      <c r="IJ62" s="220"/>
      <c r="IL62" s="133">
        <v>59</v>
      </c>
    </row>
    <row r="63" spans="1:246" ht="26.25">
      <c r="A63" s="134">
        <f t="shared" si="0"/>
        <v>2</v>
      </c>
      <c r="B63" s="220"/>
      <c r="C63" s="133">
        <v>60</v>
      </c>
      <c r="D63" s="129" t="s">
        <v>489</v>
      </c>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v>1</v>
      </c>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v>1</v>
      </c>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4">
        <f t="shared" si="1"/>
        <v>2</v>
      </c>
      <c r="IH63" s="129" t="s">
        <v>489</v>
      </c>
      <c r="II63" s="133">
        <v>60</v>
      </c>
      <c r="IJ63" s="220"/>
      <c r="IL63" s="133">
        <v>60</v>
      </c>
    </row>
    <row r="64" spans="1:246" ht="26.25">
      <c r="A64" s="134">
        <f t="shared" si="0"/>
        <v>3</v>
      </c>
      <c r="B64" s="220"/>
      <c r="C64" s="133">
        <v>61</v>
      </c>
      <c r="D64" s="129" t="s">
        <v>492</v>
      </c>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v>1</v>
      </c>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v>1</v>
      </c>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c r="GI64" s="136"/>
      <c r="GJ64" s="136"/>
      <c r="GK64" s="136"/>
      <c r="GL64" s="136"/>
      <c r="GM64" s="136"/>
      <c r="GN64" s="136"/>
      <c r="GO64" s="136"/>
      <c r="GP64" s="136"/>
      <c r="GQ64" s="136"/>
      <c r="GR64" s="136"/>
      <c r="GS64" s="136"/>
      <c r="GT64" s="136"/>
      <c r="GU64" s="136"/>
      <c r="GV64" s="136"/>
      <c r="GW64" s="136"/>
      <c r="GX64" s="136"/>
      <c r="GY64" s="136"/>
      <c r="GZ64" s="136"/>
      <c r="HA64" s="136"/>
      <c r="HB64" s="136"/>
      <c r="HC64" s="136"/>
      <c r="HD64" s="136"/>
      <c r="HE64" s="136"/>
      <c r="HF64" s="136"/>
      <c r="HG64" s="136"/>
      <c r="HH64" s="136"/>
      <c r="HI64" s="136"/>
      <c r="HJ64" s="136"/>
      <c r="HK64" s="136"/>
      <c r="HL64" s="136"/>
      <c r="HM64" s="136"/>
      <c r="HN64" s="136"/>
      <c r="HO64" s="136"/>
      <c r="HP64" s="136"/>
      <c r="HQ64" s="136"/>
      <c r="HR64" s="136"/>
      <c r="HS64" s="136"/>
      <c r="HT64" s="136"/>
      <c r="HU64" s="136"/>
      <c r="HV64" s="136"/>
      <c r="HW64" s="136"/>
      <c r="HX64" s="136"/>
      <c r="HY64" s="136"/>
      <c r="HZ64" s="136"/>
      <c r="IA64" s="136"/>
      <c r="IB64" s="136"/>
      <c r="IC64" s="136"/>
      <c r="ID64" s="136"/>
      <c r="IE64" s="136">
        <v>1</v>
      </c>
      <c r="IF64" s="136"/>
      <c r="IG64" s="137">
        <f t="shared" si="1"/>
        <v>3</v>
      </c>
      <c r="IH64" s="129" t="s">
        <v>492</v>
      </c>
      <c r="II64" s="133">
        <v>61</v>
      </c>
      <c r="IJ64" s="220"/>
      <c r="IL64" s="133">
        <v>61</v>
      </c>
    </row>
    <row r="65" spans="1:246" ht="26.25">
      <c r="A65" s="134">
        <f t="shared" si="0"/>
        <v>3</v>
      </c>
      <c r="B65" s="220"/>
      <c r="C65" s="133">
        <v>62</v>
      </c>
      <c r="D65" s="129" t="s">
        <v>494</v>
      </c>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v>1</v>
      </c>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v>1</v>
      </c>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v>1</v>
      </c>
      <c r="IF65" s="136"/>
      <c r="IG65" s="137">
        <f t="shared" si="1"/>
        <v>3</v>
      </c>
      <c r="IH65" s="129" t="s">
        <v>494</v>
      </c>
      <c r="II65" s="133">
        <v>62</v>
      </c>
      <c r="IJ65" s="220"/>
      <c r="IL65" s="133">
        <v>62</v>
      </c>
    </row>
    <row r="66" spans="1:246" ht="26.25">
      <c r="A66" s="134">
        <f t="shared" si="0"/>
        <v>3</v>
      </c>
      <c r="B66" s="220"/>
      <c r="C66" s="133">
        <v>63</v>
      </c>
      <c r="D66" s="129" t="s">
        <v>496</v>
      </c>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v>1</v>
      </c>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v>1</v>
      </c>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v>1</v>
      </c>
      <c r="IF66" s="136"/>
      <c r="IG66" s="137">
        <f t="shared" si="1"/>
        <v>3</v>
      </c>
      <c r="IH66" s="129" t="s">
        <v>496</v>
      </c>
      <c r="II66" s="133">
        <v>63</v>
      </c>
      <c r="IJ66" s="220"/>
      <c r="IL66" s="133">
        <v>63</v>
      </c>
    </row>
    <row r="67" spans="1:246" ht="26.25">
      <c r="A67" s="134">
        <f t="shared" si="0"/>
        <v>3</v>
      </c>
      <c r="B67" s="220"/>
      <c r="C67" s="133">
        <v>64</v>
      </c>
      <c r="D67" s="129" t="s">
        <v>498</v>
      </c>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v>1</v>
      </c>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v>1</v>
      </c>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136"/>
      <c r="HJ67" s="136"/>
      <c r="HK67" s="136"/>
      <c r="HL67" s="136"/>
      <c r="HM67" s="136"/>
      <c r="HN67" s="136"/>
      <c r="HO67" s="136"/>
      <c r="HP67" s="136"/>
      <c r="HQ67" s="136"/>
      <c r="HR67" s="136"/>
      <c r="HS67" s="136"/>
      <c r="HT67" s="136"/>
      <c r="HU67" s="136"/>
      <c r="HV67" s="136"/>
      <c r="HW67" s="136"/>
      <c r="HX67" s="136"/>
      <c r="HY67" s="136"/>
      <c r="HZ67" s="136"/>
      <c r="IA67" s="136"/>
      <c r="IB67" s="136"/>
      <c r="IC67" s="136"/>
      <c r="ID67" s="136"/>
      <c r="IE67" s="136">
        <v>1</v>
      </c>
      <c r="IF67" s="136"/>
      <c r="IG67" s="137">
        <f t="shared" si="1"/>
        <v>3</v>
      </c>
      <c r="IH67" s="129" t="s">
        <v>498</v>
      </c>
      <c r="II67" s="133">
        <v>64</v>
      </c>
      <c r="IJ67" s="220"/>
      <c r="IL67" s="133">
        <v>64</v>
      </c>
    </row>
    <row r="68" spans="1:246" ht="26.25">
      <c r="A68" s="134">
        <f t="shared" si="0"/>
        <v>3</v>
      </c>
      <c r="B68" s="220"/>
      <c r="C68" s="133">
        <v>65</v>
      </c>
      <c r="D68" s="129" t="s">
        <v>500</v>
      </c>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v>1</v>
      </c>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v>1</v>
      </c>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136"/>
      <c r="HJ68" s="136"/>
      <c r="HK68" s="136"/>
      <c r="HL68" s="136"/>
      <c r="HM68" s="136"/>
      <c r="HN68" s="136"/>
      <c r="HO68" s="136"/>
      <c r="HP68" s="136"/>
      <c r="HQ68" s="136"/>
      <c r="HR68" s="136"/>
      <c r="HS68" s="136"/>
      <c r="HT68" s="136"/>
      <c r="HU68" s="136"/>
      <c r="HV68" s="136"/>
      <c r="HW68" s="136"/>
      <c r="HX68" s="136"/>
      <c r="HY68" s="136"/>
      <c r="HZ68" s="136"/>
      <c r="IA68" s="136"/>
      <c r="IB68" s="136"/>
      <c r="IC68" s="136"/>
      <c r="ID68" s="136"/>
      <c r="IE68" s="136">
        <v>1</v>
      </c>
      <c r="IF68" s="136"/>
      <c r="IG68" s="137">
        <f t="shared" si="1"/>
        <v>3</v>
      </c>
      <c r="IH68" s="129" t="s">
        <v>500</v>
      </c>
      <c r="II68" s="133">
        <v>65</v>
      </c>
      <c r="IJ68" s="220"/>
      <c r="IL68" s="133">
        <v>65</v>
      </c>
    </row>
    <row r="69" spans="1:246" ht="26.25">
      <c r="A69" s="134">
        <f aca="true" t="shared" si="2" ref="A69:A132">IG69</f>
        <v>3</v>
      </c>
      <c r="B69" s="220"/>
      <c r="C69" s="133">
        <v>66</v>
      </c>
      <c r="D69" s="129" t="s">
        <v>502</v>
      </c>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v>1</v>
      </c>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v>1</v>
      </c>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136"/>
      <c r="HJ69" s="136"/>
      <c r="HK69" s="136"/>
      <c r="HL69" s="136"/>
      <c r="HM69" s="136"/>
      <c r="HN69" s="136"/>
      <c r="HO69" s="136"/>
      <c r="HP69" s="136"/>
      <c r="HQ69" s="136"/>
      <c r="HR69" s="136"/>
      <c r="HS69" s="136"/>
      <c r="HT69" s="136"/>
      <c r="HU69" s="136"/>
      <c r="HV69" s="136"/>
      <c r="HW69" s="136"/>
      <c r="HX69" s="136"/>
      <c r="HY69" s="136"/>
      <c r="HZ69" s="136"/>
      <c r="IA69" s="136"/>
      <c r="IB69" s="136"/>
      <c r="IC69" s="136"/>
      <c r="ID69" s="136"/>
      <c r="IE69" s="136">
        <v>1</v>
      </c>
      <c r="IF69" s="136"/>
      <c r="IG69" s="137">
        <f t="shared" si="1"/>
        <v>3</v>
      </c>
      <c r="IH69" s="129" t="s">
        <v>502</v>
      </c>
      <c r="II69" s="133">
        <v>66</v>
      </c>
      <c r="IJ69" s="220"/>
      <c r="IL69" s="133">
        <v>66</v>
      </c>
    </row>
    <row r="70" spans="1:246" ht="26.25">
      <c r="A70" s="134">
        <f t="shared" si="2"/>
        <v>3</v>
      </c>
      <c r="B70" s="220"/>
      <c r="C70" s="133">
        <v>67</v>
      </c>
      <c r="D70" s="129" t="s">
        <v>504</v>
      </c>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v>1</v>
      </c>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v>1</v>
      </c>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136"/>
      <c r="HJ70" s="136"/>
      <c r="HK70" s="136"/>
      <c r="HL70" s="136"/>
      <c r="HM70" s="136"/>
      <c r="HN70" s="136"/>
      <c r="HO70" s="136"/>
      <c r="HP70" s="136"/>
      <c r="HQ70" s="136"/>
      <c r="HR70" s="136"/>
      <c r="HS70" s="136"/>
      <c r="HT70" s="136"/>
      <c r="HU70" s="136"/>
      <c r="HV70" s="136"/>
      <c r="HW70" s="136"/>
      <c r="HX70" s="136"/>
      <c r="HY70" s="136"/>
      <c r="HZ70" s="136"/>
      <c r="IA70" s="136"/>
      <c r="IB70" s="136"/>
      <c r="IC70" s="136"/>
      <c r="ID70" s="136"/>
      <c r="IE70" s="136">
        <v>1</v>
      </c>
      <c r="IF70" s="136"/>
      <c r="IG70" s="137">
        <f>SUM(E70:IF70)</f>
        <v>3</v>
      </c>
      <c r="IH70" s="129" t="s">
        <v>504</v>
      </c>
      <c r="II70" s="133">
        <v>67</v>
      </c>
      <c r="IJ70" s="220"/>
      <c r="IL70" s="133">
        <v>67</v>
      </c>
    </row>
    <row r="71" spans="1:246" ht="26.25">
      <c r="A71" s="134">
        <f t="shared" si="2"/>
        <v>3</v>
      </c>
      <c r="B71" s="220"/>
      <c r="C71" s="133">
        <v>68</v>
      </c>
      <c r="D71" s="129" t="s">
        <v>506</v>
      </c>
      <c r="E71" s="136"/>
      <c r="F71" s="136"/>
      <c r="G71" s="136"/>
      <c r="H71" s="136"/>
      <c r="I71" s="136"/>
      <c r="J71" s="136"/>
      <c r="K71" s="136"/>
      <c r="L71" s="136"/>
      <c r="M71" s="136"/>
      <c r="N71" s="136"/>
      <c r="O71" s="136"/>
      <c r="P71" s="136"/>
      <c r="Q71" s="136"/>
      <c r="R71" s="136"/>
      <c r="S71" s="136">
        <v>1</v>
      </c>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v>1</v>
      </c>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136"/>
      <c r="HJ71" s="136"/>
      <c r="HK71" s="136"/>
      <c r="HL71" s="136"/>
      <c r="HM71" s="136"/>
      <c r="HN71" s="136"/>
      <c r="HO71" s="136"/>
      <c r="HP71" s="136"/>
      <c r="HQ71" s="136"/>
      <c r="HR71" s="136"/>
      <c r="HS71" s="136"/>
      <c r="HT71" s="136"/>
      <c r="HU71" s="136"/>
      <c r="HV71" s="136"/>
      <c r="HW71" s="136"/>
      <c r="HX71" s="136"/>
      <c r="HY71" s="136"/>
      <c r="HZ71" s="136"/>
      <c r="IA71" s="136"/>
      <c r="IB71" s="136"/>
      <c r="IC71" s="136"/>
      <c r="ID71" s="136"/>
      <c r="IE71" s="136">
        <v>1</v>
      </c>
      <c r="IF71" s="136"/>
      <c r="IG71" s="137">
        <f>SUM(E71:IF71)</f>
        <v>3</v>
      </c>
      <c r="IH71" s="129" t="s">
        <v>506</v>
      </c>
      <c r="II71" s="133">
        <v>68</v>
      </c>
      <c r="IJ71" s="220"/>
      <c r="IL71" s="133">
        <v>68</v>
      </c>
    </row>
    <row r="72" spans="1:246" ht="26.25">
      <c r="A72" s="134">
        <f t="shared" si="2"/>
        <v>3</v>
      </c>
      <c r="B72" s="220"/>
      <c r="C72" s="133">
        <v>69</v>
      </c>
      <c r="D72" s="129" t="s">
        <v>509</v>
      </c>
      <c r="E72" s="136"/>
      <c r="F72" s="136"/>
      <c r="G72" s="136"/>
      <c r="H72" s="136"/>
      <c r="I72" s="136"/>
      <c r="J72" s="136"/>
      <c r="K72" s="136"/>
      <c r="L72" s="136"/>
      <c r="M72" s="136"/>
      <c r="N72" s="136"/>
      <c r="O72" s="136"/>
      <c r="P72" s="136"/>
      <c r="Q72" s="136"/>
      <c r="R72" s="136"/>
      <c r="S72" s="136">
        <v>1</v>
      </c>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v>1</v>
      </c>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6"/>
      <c r="HA72" s="136"/>
      <c r="HB72" s="136"/>
      <c r="HC72" s="136"/>
      <c r="HD72" s="136"/>
      <c r="HE72" s="136"/>
      <c r="HF72" s="136"/>
      <c r="HG72" s="136"/>
      <c r="HH72" s="136"/>
      <c r="HI72" s="136"/>
      <c r="HJ72" s="136"/>
      <c r="HK72" s="136"/>
      <c r="HL72" s="136"/>
      <c r="HM72" s="136"/>
      <c r="HN72" s="136"/>
      <c r="HO72" s="136"/>
      <c r="HP72" s="136"/>
      <c r="HQ72" s="136"/>
      <c r="HR72" s="136"/>
      <c r="HS72" s="136"/>
      <c r="HT72" s="136"/>
      <c r="HU72" s="136"/>
      <c r="HV72" s="136"/>
      <c r="HW72" s="136"/>
      <c r="HX72" s="136"/>
      <c r="HY72" s="136"/>
      <c r="HZ72" s="136"/>
      <c r="IA72" s="136"/>
      <c r="IB72" s="136"/>
      <c r="IC72" s="136"/>
      <c r="ID72" s="136"/>
      <c r="IE72" s="136">
        <v>1</v>
      </c>
      <c r="IF72" s="136"/>
      <c r="IG72" s="137">
        <f>SUM(E72:IF72)</f>
        <v>3</v>
      </c>
      <c r="IH72" s="129" t="s">
        <v>509</v>
      </c>
      <c r="II72" s="133">
        <v>69</v>
      </c>
      <c r="IJ72" s="220"/>
      <c r="IL72" s="133">
        <v>69</v>
      </c>
    </row>
    <row r="73" spans="1:246" ht="26.25">
      <c r="A73" s="134">
        <f t="shared" si="2"/>
        <v>4</v>
      </c>
      <c r="B73" s="220"/>
      <c r="C73" s="133">
        <v>70</v>
      </c>
      <c r="D73" s="129" t="s">
        <v>512</v>
      </c>
      <c r="E73" s="136"/>
      <c r="F73" s="136"/>
      <c r="G73" s="136">
        <v>1</v>
      </c>
      <c r="H73" s="136"/>
      <c r="I73" s="136">
        <v>1</v>
      </c>
      <c r="J73" s="136"/>
      <c r="K73" s="136">
        <v>1</v>
      </c>
      <c r="L73" s="136"/>
      <c r="M73" s="136"/>
      <c r="N73" s="136"/>
      <c r="O73" s="136"/>
      <c r="P73" s="136"/>
      <c r="Q73" s="136"/>
      <c r="R73" s="136"/>
      <c r="S73" s="136"/>
      <c r="T73" s="136"/>
      <c r="U73" s="136"/>
      <c r="V73" s="136">
        <v>1</v>
      </c>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6"/>
      <c r="HA73" s="136"/>
      <c r="HB73" s="136"/>
      <c r="HC73" s="136"/>
      <c r="HD73" s="136"/>
      <c r="HE73" s="136"/>
      <c r="HF73" s="136"/>
      <c r="HG73" s="136"/>
      <c r="HH73" s="136"/>
      <c r="HI73" s="136"/>
      <c r="HJ73" s="136"/>
      <c r="HK73" s="136"/>
      <c r="HL73" s="136"/>
      <c r="HM73" s="136"/>
      <c r="HN73" s="136"/>
      <c r="HO73" s="136"/>
      <c r="HP73" s="136"/>
      <c r="HQ73" s="136"/>
      <c r="HR73" s="136"/>
      <c r="HS73" s="136"/>
      <c r="HT73" s="136"/>
      <c r="HU73" s="136"/>
      <c r="HV73" s="136"/>
      <c r="HW73" s="136"/>
      <c r="HX73" s="136"/>
      <c r="HY73" s="136"/>
      <c r="HZ73" s="136"/>
      <c r="IA73" s="136"/>
      <c r="IB73" s="136"/>
      <c r="IC73" s="136"/>
      <c r="ID73" s="136"/>
      <c r="IE73" s="136"/>
      <c r="IF73" s="136"/>
      <c r="IG73" s="138">
        <f>SUM(E73:IF73)</f>
        <v>4</v>
      </c>
      <c r="IH73" s="129" t="s">
        <v>512</v>
      </c>
      <c r="II73" s="133">
        <v>70</v>
      </c>
      <c r="IJ73" s="220"/>
      <c r="IL73" s="133">
        <v>70</v>
      </c>
    </row>
    <row r="74" spans="1:246" ht="26.25">
      <c r="A74" s="134">
        <f t="shared" si="2"/>
        <v>2</v>
      </c>
      <c r="B74" s="220"/>
      <c r="C74" s="133">
        <v>71</v>
      </c>
      <c r="D74" s="129" t="s">
        <v>514</v>
      </c>
      <c r="E74" s="136"/>
      <c r="F74" s="136"/>
      <c r="G74" s="136">
        <v>1</v>
      </c>
      <c r="H74" s="136"/>
      <c r="I74" s="136"/>
      <c r="J74" s="136"/>
      <c r="K74" s="136"/>
      <c r="L74" s="136"/>
      <c r="M74" s="136"/>
      <c r="N74" s="136"/>
      <c r="O74" s="136"/>
      <c r="P74" s="136"/>
      <c r="Q74" s="136"/>
      <c r="R74" s="136"/>
      <c r="S74" s="136"/>
      <c r="T74" s="136"/>
      <c r="U74" s="136"/>
      <c r="V74" s="136">
        <v>1</v>
      </c>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6"/>
      <c r="HA74" s="136"/>
      <c r="HB74" s="136"/>
      <c r="HC74" s="136"/>
      <c r="HD74" s="136"/>
      <c r="HE74" s="136"/>
      <c r="HF74" s="136"/>
      <c r="HG74" s="136"/>
      <c r="HH74" s="136"/>
      <c r="HI74" s="136"/>
      <c r="HJ74" s="136"/>
      <c r="HK74" s="136"/>
      <c r="HL74" s="136"/>
      <c r="HM74" s="136"/>
      <c r="HN74" s="136"/>
      <c r="HO74" s="136"/>
      <c r="HP74" s="136"/>
      <c r="HQ74" s="136"/>
      <c r="HR74" s="136"/>
      <c r="HS74" s="136"/>
      <c r="HT74" s="136"/>
      <c r="HU74" s="136"/>
      <c r="HV74" s="136"/>
      <c r="HW74" s="136"/>
      <c r="HX74" s="136"/>
      <c r="HY74" s="136"/>
      <c r="HZ74" s="136"/>
      <c r="IA74" s="136"/>
      <c r="IB74" s="136"/>
      <c r="IC74" s="136"/>
      <c r="ID74" s="136"/>
      <c r="IE74" s="136"/>
      <c r="IF74" s="136"/>
      <c r="IG74" s="134">
        <f aca="true" t="shared" si="3" ref="IG74:IG132">SUM(E74:IF74)</f>
        <v>2</v>
      </c>
      <c r="IH74" s="129" t="s">
        <v>514</v>
      </c>
      <c r="II74" s="133">
        <v>71</v>
      </c>
      <c r="IJ74" s="220"/>
      <c r="IL74" s="133">
        <v>71</v>
      </c>
    </row>
    <row r="75" spans="1:246" ht="26.25">
      <c r="A75" s="134">
        <f t="shared" si="2"/>
        <v>3</v>
      </c>
      <c r="B75" s="220"/>
      <c r="C75" s="133">
        <v>72</v>
      </c>
      <c r="D75" s="129" t="s">
        <v>515</v>
      </c>
      <c r="E75" s="136"/>
      <c r="F75" s="136"/>
      <c r="G75" s="136"/>
      <c r="H75" s="136"/>
      <c r="I75" s="136"/>
      <c r="J75" s="136"/>
      <c r="K75" s="136"/>
      <c r="L75" s="136"/>
      <c r="M75" s="136"/>
      <c r="N75" s="136"/>
      <c r="O75" s="136"/>
      <c r="P75" s="136"/>
      <c r="Q75" s="136"/>
      <c r="R75" s="136"/>
      <c r="S75" s="136"/>
      <c r="T75" s="136"/>
      <c r="U75" s="136"/>
      <c r="V75" s="136"/>
      <c r="W75" s="136">
        <v>1</v>
      </c>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v>1</v>
      </c>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136"/>
      <c r="GB75" s="136"/>
      <c r="GC75" s="136"/>
      <c r="GD75" s="136"/>
      <c r="GE75" s="136"/>
      <c r="GF75" s="136"/>
      <c r="GG75" s="136"/>
      <c r="GH75" s="136"/>
      <c r="GI75" s="136"/>
      <c r="GJ75" s="136"/>
      <c r="GK75" s="136"/>
      <c r="GL75" s="136"/>
      <c r="GM75" s="136"/>
      <c r="GN75" s="136"/>
      <c r="GO75" s="136"/>
      <c r="GP75" s="136"/>
      <c r="GQ75" s="136"/>
      <c r="GR75" s="136"/>
      <c r="GS75" s="136"/>
      <c r="GT75" s="136"/>
      <c r="GU75" s="136"/>
      <c r="GV75" s="136"/>
      <c r="GW75" s="136"/>
      <c r="GX75" s="136"/>
      <c r="GY75" s="136"/>
      <c r="GZ75" s="136"/>
      <c r="HA75" s="136"/>
      <c r="HB75" s="136"/>
      <c r="HC75" s="136"/>
      <c r="HD75" s="136"/>
      <c r="HE75" s="136"/>
      <c r="HF75" s="136"/>
      <c r="HG75" s="136"/>
      <c r="HH75" s="136"/>
      <c r="HI75" s="136"/>
      <c r="HJ75" s="136"/>
      <c r="HK75" s="136"/>
      <c r="HL75" s="136"/>
      <c r="HM75" s="136"/>
      <c r="HN75" s="136"/>
      <c r="HO75" s="136"/>
      <c r="HP75" s="136"/>
      <c r="HQ75" s="136"/>
      <c r="HR75" s="136"/>
      <c r="HS75" s="136"/>
      <c r="HT75" s="136"/>
      <c r="HU75" s="136"/>
      <c r="HV75" s="136"/>
      <c r="HW75" s="136"/>
      <c r="HX75" s="136"/>
      <c r="HY75" s="136"/>
      <c r="HZ75" s="136"/>
      <c r="IA75" s="136"/>
      <c r="IB75" s="136"/>
      <c r="IC75" s="136"/>
      <c r="ID75" s="136"/>
      <c r="IE75" s="136"/>
      <c r="IF75" s="136">
        <v>1</v>
      </c>
      <c r="IG75" s="137">
        <f t="shared" si="3"/>
        <v>3</v>
      </c>
      <c r="IH75" s="129" t="s">
        <v>515</v>
      </c>
      <c r="II75" s="133">
        <v>72</v>
      </c>
      <c r="IJ75" s="220"/>
      <c r="IL75" s="133">
        <v>72</v>
      </c>
    </row>
    <row r="76" spans="1:246" ht="26.25">
      <c r="A76" s="134">
        <f t="shared" si="2"/>
        <v>3</v>
      </c>
      <c r="B76" s="220"/>
      <c r="C76" s="133">
        <v>73</v>
      </c>
      <c r="D76" s="129" t="s">
        <v>517</v>
      </c>
      <c r="E76" s="136"/>
      <c r="F76" s="136"/>
      <c r="G76" s="136"/>
      <c r="H76" s="136"/>
      <c r="I76" s="136"/>
      <c r="J76" s="136"/>
      <c r="K76" s="136"/>
      <c r="L76" s="136"/>
      <c r="M76" s="136"/>
      <c r="N76" s="136"/>
      <c r="O76" s="136"/>
      <c r="P76" s="136"/>
      <c r="Q76" s="136"/>
      <c r="R76" s="136"/>
      <c r="S76" s="136"/>
      <c r="T76" s="136"/>
      <c r="U76" s="136"/>
      <c r="V76" s="136"/>
      <c r="W76" s="136">
        <v>1</v>
      </c>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v>1</v>
      </c>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v>1</v>
      </c>
      <c r="IG76" s="137">
        <f t="shared" si="3"/>
        <v>3</v>
      </c>
      <c r="IH76" s="129" t="s">
        <v>517</v>
      </c>
      <c r="II76" s="133">
        <v>73</v>
      </c>
      <c r="IJ76" s="220"/>
      <c r="IL76" s="133">
        <v>73</v>
      </c>
    </row>
    <row r="77" spans="1:246" ht="26.25">
      <c r="A77" s="134">
        <f t="shared" si="2"/>
        <v>4</v>
      </c>
      <c r="B77" s="220"/>
      <c r="C77" s="133">
        <v>74</v>
      </c>
      <c r="D77" s="129" t="s">
        <v>519</v>
      </c>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v>1</v>
      </c>
      <c r="BM77" s="136"/>
      <c r="BN77" s="136"/>
      <c r="BO77" s="136"/>
      <c r="BP77" s="136"/>
      <c r="BQ77" s="136"/>
      <c r="BR77" s="136"/>
      <c r="BS77" s="136"/>
      <c r="BT77" s="136"/>
      <c r="BU77" s="136"/>
      <c r="BV77" s="136"/>
      <c r="BW77" s="136"/>
      <c r="BX77" s="136"/>
      <c r="BY77" s="136"/>
      <c r="BZ77" s="136"/>
      <c r="CA77" s="136"/>
      <c r="CB77" s="136">
        <v>1</v>
      </c>
      <c r="CC77" s="136">
        <v>1</v>
      </c>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136">
        <v>1</v>
      </c>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136"/>
      <c r="GB77" s="136"/>
      <c r="GC77" s="136"/>
      <c r="GD77" s="136"/>
      <c r="GE77" s="136"/>
      <c r="GF77" s="136"/>
      <c r="GG77" s="136"/>
      <c r="GH77" s="136"/>
      <c r="GI77" s="136"/>
      <c r="GJ77" s="136"/>
      <c r="GK77" s="136"/>
      <c r="GL77" s="136"/>
      <c r="GM77" s="136"/>
      <c r="GN77" s="136"/>
      <c r="GO77" s="136"/>
      <c r="GP77" s="136"/>
      <c r="GQ77" s="136"/>
      <c r="GR77" s="136"/>
      <c r="GS77" s="136"/>
      <c r="GT77" s="136"/>
      <c r="GU77" s="136"/>
      <c r="GV77" s="136"/>
      <c r="GW77" s="136"/>
      <c r="GX77" s="136"/>
      <c r="GY77" s="136"/>
      <c r="GZ77" s="136"/>
      <c r="HA77" s="136"/>
      <c r="HB77" s="136"/>
      <c r="HC77" s="136"/>
      <c r="HD77" s="136"/>
      <c r="HE77" s="136"/>
      <c r="HF77" s="136"/>
      <c r="HG77" s="136"/>
      <c r="HH77" s="136"/>
      <c r="HI77" s="136"/>
      <c r="HJ77" s="136"/>
      <c r="HK77" s="136"/>
      <c r="HL77" s="136"/>
      <c r="HM77" s="136"/>
      <c r="HN77" s="136"/>
      <c r="HO77" s="136"/>
      <c r="HP77" s="136"/>
      <c r="HQ77" s="136"/>
      <c r="HR77" s="136"/>
      <c r="HS77" s="136"/>
      <c r="HT77" s="136"/>
      <c r="HU77" s="136"/>
      <c r="HV77" s="136"/>
      <c r="HW77" s="136"/>
      <c r="HX77" s="136"/>
      <c r="HY77" s="136"/>
      <c r="HZ77" s="136"/>
      <c r="IA77" s="136"/>
      <c r="IB77" s="136"/>
      <c r="IC77" s="136"/>
      <c r="ID77" s="136"/>
      <c r="IE77" s="136"/>
      <c r="IF77" s="136"/>
      <c r="IG77" s="138">
        <f>SUM(E77:IF77)</f>
        <v>4</v>
      </c>
      <c r="IH77" s="129" t="s">
        <v>519</v>
      </c>
      <c r="II77" s="133">
        <v>74</v>
      </c>
      <c r="IJ77" s="220"/>
      <c r="IL77" s="133">
        <v>74</v>
      </c>
    </row>
    <row r="78" spans="1:246" ht="26.25">
      <c r="A78" s="134">
        <f t="shared" si="2"/>
        <v>3</v>
      </c>
      <c r="B78" s="220"/>
      <c r="C78" s="133">
        <v>75</v>
      </c>
      <c r="D78" s="129" t="s">
        <v>520</v>
      </c>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v>1</v>
      </c>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v>1</v>
      </c>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136"/>
      <c r="GB78" s="136"/>
      <c r="GC78" s="136"/>
      <c r="GD78" s="136"/>
      <c r="GE78" s="136"/>
      <c r="GF78" s="136"/>
      <c r="GG78" s="136"/>
      <c r="GH78" s="136"/>
      <c r="GI78" s="136"/>
      <c r="GJ78" s="136"/>
      <c r="GK78" s="136"/>
      <c r="GL78" s="136"/>
      <c r="GM78" s="136"/>
      <c r="GN78" s="136"/>
      <c r="GO78" s="136"/>
      <c r="GP78" s="136"/>
      <c r="GQ78" s="136"/>
      <c r="GR78" s="136"/>
      <c r="GS78" s="136"/>
      <c r="GT78" s="136"/>
      <c r="GU78" s="136"/>
      <c r="GV78" s="136"/>
      <c r="GW78" s="136"/>
      <c r="GX78" s="136"/>
      <c r="GY78" s="136"/>
      <c r="GZ78" s="136"/>
      <c r="HA78" s="136"/>
      <c r="HB78" s="136"/>
      <c r="HC78" s="136"/>
      <c r="HD78" s="136"/>
      <c r="HE78" s="136"/>
      <c r="HF78" s="136"/>
      <c r="HG78" s="136"/>
      <c r="HH78" s="136"/>
      <c r="HI78" s="136"/>
      <c r="HJ78" s="136"/>
      <c r="HK78" s="136"/>
      <c r="HL78" s="136"/>
      <c r="HM78" s="136"/>
      <c r="HN78" s="136"/>
      <c r="HO78" s="136"/>
      <c r="HP78" s="136"/>
      <c r="HQ78" s="136"/>
      <c r="HR78" s="136"/>
      <c r="HS78" s="136"/>
      <c r="HT78" s="136"/>
      <c r="HU78" s="136"/>
      <c r="HV78" s="136"/>
      <c r="HW78" s="136"/>
      <c r="HX78" s="136"/>
      <c r="HY78" s="136"/>
      <c r="HZ78" s="136"/>
      <c r="IA78" s="136"/>
      <c r="IB78" s="136"/>
      <c r="IC78" s="136"/>
      <c r="ID78" s="136"/>
      <c r="IE78" s="136">
        <v>1</v>
      </c>
      <c r="IF78" s="136"/>
      <c r="IG78" s="137">
        <f t="shared" si="3"/>
        <v>3</v>
      </c>
      <c r="IH78" s="129" t="s">
        <v>520</v>
      </c>
      <c r="II78" s="133">
        <v>75</v>
      </c>
      <c r="IJ78" s="220"/>
      <c r="IL78" s="133">
        <v>75</v>
      </c>
    </row>
    <row r="79" spans="1:246" ht="26.25">
      <c r="A79" s="134">
        <f t="shared" si="2"/>
        <v>3</v>
      </c>
      <c r="B79" s="220"/>
      <c r="C79" s="133">
        <v>76</v>
      </c>
      <c r="D79" s="129" t="s">
        <v>523</v>
      </c>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v>1</v>
      </c>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v>1</v>
      </c>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136"/>
      <c r="GB79" s="136"/>
      <c r="GC79" s="136"/>
      <c r="GD79" s="136"/>
      <c r="GE79" s="136"/>
      <c r="GF79" s="136"/>
      <c r="GG79" s="136"/>
      <c r="GH79" s="136"/>
      <c r="GI79" s="136"/>
      <c r="GJ79" s="136"/>
      <c r="GK79" s="136"/>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6"/>
      <c r="HL79" s="136"/>
      <c r="HM79" s="136"/>
      <c r="HN79" s="136"/>
      <c r="HO79" s="136"/>
      <c r="HP79" s="136"/>
      <c r="HQ79" s="136"/>
      <c r="HR79" s="136"/>
      <c r="HS79" s="136"/>
      <c r="HT79" s="136"/>
      <c r="HU79" s="136"/>
      <c r="HV79" s="136"/>
      <c r="HW79" s="136"/>
      <c r="HX79" s="136"/>
      <c r="HY79" s="136"/>
      <c r="HZ79" s="136"/>
      <c r="IA79" s="136"/>
      <c r="IB79" s="136"/>
      <c r="IC79" s="136"/>
      <c r="ID79" s="136"/>
      <c r="IE79" s="136">
        <v>1</v>
      </c>
      <c r="IF79" s="136"/>
      <c r="IG79" s="137">
        <f t="shared" si="3"/>
        <v>3</v>
      </c>
      <c r="IH79" s="129" t="s">
        <v>523</v>
      </c>
      <c r="II79" s="133">
        <v>76</v>
      </c>
      <c r="IJ79" s="220"/>
      <c r="IL79" s="133">
        <v>76</v>
      </c>
    </row>
    <row r="80" spans="1:246" ht="26.25">
      <c r="A80" s="134">
        <f t="shared" si="2"/>
        <v>3</v>
      </c>
      <c r="B80" s="220"/>
      <c r="C80" s="133">
        <v>77</v>
      </c>
      <c r="D80" s="129" t="s">
        <v>526</v>
      </c>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v>1</v>
      </c>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v>1</v>
      </c>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c r="FG80" s="136"/>
      <c r="FH80" s="136"/>
      <c r="FI80" s="136"/>
      <c r="FJ80" s="136"/>
      <c r="FK80" s="136"/>
      <c r="FL80" s="136"/>
      <c r="FM80" s="136"/>
      <c r="FN80" s="136"/>
      <c r="FO80" s="136"/>
      <c r="FP80" s="136"/>
      <c r="FQ80" s="136"/>
      <c r="FR80" s="136"/>
      <c r="FS80" s="136"/>
      <c r="FT80" s="136"/>
      <c r="FU80" s="136"/>
      <c r="FV80" s="136"/>
      <c r="FW80" s="136"/>
      <c r="FX80" s="136"/>
      <c r="FY80" s="136"/>
      <c r="FZ80" s="136"/>
      <c r="GA80" s="136"/>
      <c r="GB80" s="136"/>
      <c r="GC80" s="136"/>
      <c r="GD80" s="136"/>
      <c r="GE80" s="136"/>
      <c r="GF80" s="136"/>
      <c r="GG80" s="136"/>
      <c r="GH80" s="136"/>
      <c r="GI80" s="136"/>
      <c r="GJ80" s="136"/>
      <c r="GK80" s="136"/>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c r="HM80" s="136"/>
      <c r="HN80" s="136"/>
      <c r="HO80" s="136"/>
      <c r="HP80" s="136"/>
      <c r="HQ80" s="136"/>
      <c r="HR80" s="136"/>
      <c r="HS80" s="136"/>
      <c r="HT80" s="136"/>
      <c r="HU80" s="136"/>
      <c r="HV80" s="136"/>
      <c r="HW80" s="136"/>
      <c r="HX80" s="136"/>
      <c r="HY80" s="136"/>
      <c r="HZ80" s="136"/>
      <c r="IA80" s="136"/>
      <c r="IB80" s="136"/>
      <c r="IC80" s="136"/>
      <c r="ID80" s="136"/>
      <c r="IE80" s="136">
        <v>1</v>
      </c>
      <c r="IF80" s="136"/>
      <c r="IG80" s="137">
        <f t="shared" si="3"/>
        <v>3</v>
      </c>
      <c r="IH80" s="129" t="s">
        <v>526</v>
      </c>
      <c r="II80" s="133">
        <v>77</v>
      </c>
      <c r="IJ80" s="220"/>
      <c r="IL80" s="133">
        <v>77</v>
      </c>
    </row>
    <row r="81" spans="1:246" ht="26.25">
      <c r="A81" s="134">
        <f t="shared" si="2"/>
        <v>3</v>
      </c>
      <c r="B81" s="220"/>
      <c r="C81" s="133">
        <v>78</v>
      </c>
      <c r="D81" s="129" t="s">
        <v>529</v>
      </c>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v>1</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v>1</v>
      </c>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c r="FG81" s="136"/>
      <c r="FH81" s="136"/>
      <c r="FI81" s="136"/>
      <c r="FJ81" s="136"/>
      <c r="FK81" s="136"/>
      <c r="FL81" s="136"/>
      <c r="FM81" s="136"/>
      <c r="FN81" s="136"/>
      <c r="FO81" s="136"/>
      <c r="FP81" s="136"/>
      <c r="FQ81" s="136"/>
      <c r="FR81" s="136"/>
      <c r="FS81" s="136"/>
      <c r="FT81" s="136"/>
      <c r="FU81" s="136"/>
      <c r="FV81" s="136"/>
      <c r="FW81" s="136"/>
      <c r="FX81" s="136"/>
      <c r="FY81" s="136"/>
      <c r="FZ81" s="136"/>
      <c r="GA81" s="136"/>
      <c r="GB81" s="136"/>
      <c r="GC81" s="136"/>
      <c r="GD81" s="136"/>
      <c r="GE81" s="136"/>
      <c r="GF81" s="136"/>
      <c r="GG81" s="136"/>
      <c r="GH81" s="136"/>
      <c r="GI81" s="136"/>
      <c r="GJ81" s="136"/>
      <c r="GK81" s="136"/>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c r="HM81" s="136"/>
      <c r="HN81" s="136"/>
      <c r="HO81" s="136"/>
      <c r="HP81" s="136"/>
      <c r="HQ81" s="136"/>
      <c r="HR81" s="136"/>
      <c r="HS81" s="136"/>
      <c r="HT81" s="136"/>
      <c r="HU81" s="136"/>
      <c r="HV81" s="136"/>
      <c r="HW81" s="136"/>
      <c r="HX81" s="136"/>
      <c r="HY81" s="136"/>
      <c r="HZ81" s="136"/>
      <c r="IA81" s="136"/>
      <c r="IB81" s="136"/>
      <c r="IC81" s="136"/>
      <c r="ID81" s="136"/>
      <c r="IE81" s="136">
        <v>1</v>
      </c>
      <c r="IF81" s="136"/>
      <c r="IG81" s="137">
        <f t="shared" si="3"/>
        <v>3</v>
      </c>
      <c r="IH81" s="129" t="s">
        <v>529</v>
      </c>
      <c r="II81" s="133">
        <v>78</v>
      </c>
      <c r="IJ81" s="220"/>
      <c r="IL81" s="133">
        <v>78</v>
      </c>
    </row>
    <row r="82" spans="1:246" ht="26.25">
      <c r="A82" s="134">
        <f t="shared" si="2"/>
        <v>3</v>
      </c>
      <c r="B82" s="220"/>
      <c r="C82" s="133">
        <v>79</v>
      </c>
      <c r="D82" s="129" t="s">
        <v>532</v>
      </c>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v>1</v>
      </c>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v>1</v>
      </c>
      <c r="DI82" s="136"/>
      <c r="DJ82" s="136"/>
      <c r="DK82" s="136"/>
      <c r="DL82" s="136"/>
      <c r="DM82" s="136"/>
      <c r="DN82" s="136"/>
      <c r="DO82" s="136"/>
      <c r="DP82" s="136"/>
      <c r="DQ82" s="136"/>
      <c r="DR82" s="136"/>
      <c r="DS82" s="136"/>
      <c r="DT82" s="136"/>
      <c r="DU82" s="136"/>
      <c r="DV82" s="136"/>
      <c r="DW82" s="136"/>
      <c r="DX82" s="136"/>
      <c r="DY82" s="136"/>
      <c r="DZ82" s="136"/>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v>1</v>
      </c>
      <c r="IF82" s="136"/>
      <c r="IG82" s="137">
        <f t="shared" si="3"/>
        <v>3</v>
      </c>
      <c r="IH82" s="129" t="s">
        <v>532</v>
      </c>
      <c r="II82" s="133">
        <v>79</v>
      </c>
      <c r="IJ82" s="220"/>
      <c r="IL82" s="133">
        <v>79</v>
      </c>
    </row>
    <row r="83" spans="1:246" ht="26.25">
      <c r="A83" s="134">
        <f t="shared" si="2"/>
        <v>3</v>
      </c>
      <c r="B83" s="220"/>
      <c r="C83" s="133">
        <v>80</v>
      </c>
      <c r="D83" s="129" t="s">
        <v>535</v>
      </c>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v>1</v>
      </c>
      <c r="DJ83" s="136"/>
      <c r="DK83" s="136"/>
      <c r="DL83" s="136"/>
      <c r="DM83" s="136"/>
      <c r="DN83" s="136"/>
      <c r="DO83" s="136"/>
      <c r="DP83" s="136"/>
      <c r="DQ83" s="136"/>
      <c r="DR83" s="136"/>
      <c r="DS83" s="136"/>
      <c r="DT83" s="136"/>
      <c r="DU83" s="136"/>
      <c r="DV83" s="136"/>
      <c r="DW83" s="136"/>
      <c r="DX83" s="136"/>
      <c r="DY83" s="136"/>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v>1</v>
      </c>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v>1</v>
      </c>
      <c r="IF83" s="136"/>
      <c r="IG83" s="137">
        <f t="shared" si="3"/>
        <v>3</v>
      </c>
      <c r="IH83" s="129" t="s">
        <v>535</v>
      </c>
      <c r="II83" s="133">
        <v>80</v>
      </c>
      <c r="IJ83" s="220"/>
      <c r="IL83" s="133">
        <v>80</v>
      </c>
    </row>
    <row r="84" spans="1:246" ht="26.25">
      <c r="A84" s="134">
        <f t="shared" si="2"/>
        <v>8</v>
      </c>
      <c r="B84" s="220"/>
      <c r="C84" s="133">
        <v>81</v>
      </c>
      <c r="D84" s="129" t="s">
        <v>538</v>
      </c>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v>1</v>
      </c>
      <c r="DQ84" s="136">
        <v>1</v>
      </c>
      <c r="DR84" s="136">
        <v>1</v>
      </c>
      <c r="DS84" s="136">
        <v>1</v>
      </c>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v>1</v>
      </c>
      <c r="EX84" s="136">
        <v>1</v>
      </c>
      <c r="EY84" s="136">
        <v>1</v>
      </c>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v>1</v>
      </c>
      <c r="IF84" s="136"/>
      <c r="IG84" s="141">
        <f t="shared" si="3"/>
        <v>8</v>
      </c>
      <c r="IH84" s="129" t="s">
        <v>538</v>
      </c>
      <c r="II84" s="133">
        <v>81</v>
      </c>
      <c r="IJ84" s="220"/>
      <c r="IL84" s="133">
        <v>81</v>
      </c>
    </row>
    <row r="85" spans="1:246" ht="26.25">
      <c r="A85" s="134">
        <f t="shared" si="2"/>
        <v>4</v>
      </c>
      <c r="B85" s="220"/>
      <c r="C85" s="133">
        <v>82</v>
      </c>
      <c r="D85" s="129" t="s">
        <v>540</v>
      </c>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v>1</v>
      </c>
      <c r="DQ85" s="136"/>
      <c r="DR85" s="136"/>
      <c r="DS85" s="136"/>
      <c r="DT85" s="136">
        <v>1</v>
      </c>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v>1</v>
      </c>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136"/>
      <c r="HJ85" s="136"/>
      <c r="HK85" s="136"/>
      <c r="HL85" s="136"/>
      <c r="HM85" s="136"/>
      <c r="HN85" s="136"/>
      <c r="HO85" s="136"/>
      <c r="HP85" s="136"/>
      <c r="HQ85" s="136"/>
      <c r="HR85" s="136"/>
      <c r="HS85" s="136"/>
      <c r="HT85" s="136"/>
      <c r="HU85" s="136"/>
      <c r="HV85" s="136"/>
      <c r="HW85" s="136"/>
      <c r="HX85" s="136"/>
      <c r="HY85" s="136"/>
      <c r="HZ85" s="136"/>
      <c r="IA85" s="136"/>
      <c r="IB85" s="136"/>
      <c r="IC85" s="136"/>
      <c r="ID85" s="136"/>
      <c r="IE85" s="136">
        <v>1</v>
      </c>
      <c r="IF85" s="136"/>
      <c r="IG85" s="138">
        <f>SUM(E85:IF85)</f>
        <v>4</v>
      </c>
      <c r="IH85" s="129" t="s">
        <v>540</v>
      </c>
      <c r="II85" s="133">
        <v>82</v>
      </c>
      <c r="IJ85" s="220"/>
      <c r="IL85" s="133">
        <v>82</v>
      </c>
    </row>
    <row r="86" spans="1:246" ht="26.25">
      <c r="A86" s="134">
        <f t="shared" si="2"/>
        <v>2</v>
      </c>
      <c r="B86" s="220"/>
      <c r="C86" s="133">
        <v>83</v>
      </c>
      <c r="D86" s="129" t="s">
        <v>542</v>
      </c>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c r="DH86" s="136"/>
      <c r="DI86" s="136"/>
      <c r="DJ86" s="136"/>
      <c r="DK86" s="136"/>
      <c r="DL86" s="136"/>
      <c r="DM86" s="136"/>
      <c r="DN86" s="136"/>
      <c r="DO86" s="136"/>
      <c r="DP86" s="136"/>
      <c r="DQ86" s="136"/>
      <c r="DR86" s="136"/>
      <c r="DS86" s="136"/>
      <c r="DT86" s="136"/>
      <c r="DU86" s="136">
        <v>1</v>
      </c>
      <c r="DV86" s="136"/>
      <c r="DW86" s="136"/>
      <c r="DX86" s="136"/>
      <c r="DY86" s="136"/>
      <c r="DZ86" s="136"/>
      <c r="EA86" s="136"/>
      <c r="EB86" s="136"/>
      <c r="EC86" s="136"/>
      <c r="ED86" s="136"/>
      <c r="EE86" s="136"/>
      <c r="EF86" s="136"/>
      <c r="EG86" s="136"/>
      <c r="EH86" s="136"/>
      <c r="EI86" s="136"/>
      <c r="EJ86" s="136"/>
      <c r="EK86" s="136"/>
      <c r="EL86" s="136"/>
      <c r="EM86" s="136"/>
      <c r="EN86" s="136"/>
      <c r="EO86" s="136"/>
      <c r="EP86" s="136"/>
      <c r="EQ86" s="136"/>
      <c r="ER86" s="136"/>
      <c r="ES86" s="136"/>
      <c r="ET86" s="136"/>
      <c r="EU86" s="136"/>
      <c r="EV86" s="136">
        <v>1</v>
      </c>
      <c r="EW86" s="136"/>
      <c r="EX86" s="136"/>
      <c r="EY86" s="136"/>
      <c r="EZ86" s="136"/>
      <c r="FA86" s="136"/>
      <c r="FB86" s="136"/>
      <c r="FC86" s="136"/>
      <c r="FD86" s="136"/>
      <c r="FE86" s="136"/>
      <c r="FF86" s="136"/>
      <c r="FG86" s="136"/>
      <c r="FH86" s="136"/>
      <c r="FI86" s="136"/>
      <c r="FJ86" s="136"/>
      <c r="FK86" s="136"/>
      <c r="FL86" s="136"/>
      <c r="FM86" s="136"/>
      <c r="FN86" s="136"/>
      <c r="FO86" s="136"/>
      <c r="FP86" s="136"/>
      <c r="FQ86" s="136"/>
      <c r="FR86" s="136"/>
      <c r="FS86" s="136"/>
      <c r="FT86" s="136"/>
      <c r="FU86" s="136"/>
      <c r="FV86" s="136"/>
      <c r="FW86" s="136"/>
      <c r="FX86" s="136"/>
      <c r="FY86" s="136"/>
      <c r="FZ86" s="136"/>
      <c r="GA86" s="136"/>
      <c r="GB86" s="136"/>
      <c r="GC86" s="136"/>
      <c r="GD86" s="136"/>
      <c r="GE86" s="136"/>
      <c r="GF86" s="136"/>
      <c r="GG86" s="136"/>
      <c r="GH86" s="136"/>
      <c r="GI86" s="136"/>
      <c r="GJ86" s="136"/>
      <c r="GK86" s="136"/>
      <c r="GL86" s="136"/>
      <c r="GM86" s="136"/>
      <c r="GN86" s="136"/>
      <c r="GO86" s="136"/>
      <c r="GP86" s="136"/>
      <c r="GQ86" s="136"/>
      <c r="GR86" s="136"/>
      <c r="GS86" s="136"/>
      <c r="GT86" s="136"/>
      <c r="GU86" s="136"/>
      <c r="GV86" s="136"/>
      <c r="GW86" s="136"/>
      <c r="GX86" s="136"/>
      <c r="GY86" s="136"/>
      <c r="GZ86" s="136"/>
      <c r="HA86" s="136"/>
      <c r="HB86" s="136"/>
      <c r="HC86" s="136"/>
      <c r="HD86" s="136"/>
      <c r="HE86" s="136"/>
      <c r="HF86" s="136"/>
      <c r="HG86" s="136"/>
      <c r="HH86" s="136"/>
      <c r="HI86" s="136"/>
      <c r="HJ86" s="136"/>
      <c r="HK86" s="136"/>
      <c r="HL86" s="136"/>
      <c r="HM86" s="136"/>
      <c r="HN86" s="136"/>
      <c r="HO86" s="136"/>
      <c r="HP86" s="136"/>
      <c r="HQ86" s="136"/>
      <c r="HR86" s="136"/>
      <c r="HS86" s="136"/>
      <c r="HT86" s="136"/>
      <c r="HU86" s="136"/>
      <c r="HV86" s="136"/>
      <c r="HW86" s="136"/>
      <c r="HX86" s="136"/>
      <c r="HY86" s="136"/>
      <c r="HZ86" s="136"/>
      <c r="IA86" s="136"/>
      <c r="IB86" s="136"/>
      <c r="IC86" s="136"/>
      <c r="ID86" s="136"/>
      <c r="IE86" s="136"/>
      <c r="IF86" s="136"/>
      <c r="IG86" s="134">
        <f t="shared" si="3"/>
        <v>2</v>
      </c>
      <c r="IH86" s="129" t="s">
        <v>542</v>
      </c>
      <c r="II86" s="133">
        <v>83</v>
      </c>
      <c r="IJ86" s="220"/>
      <c r="IL86" s="133">
        <v>83</v>
      </c>
    </row>
    <row r="87" spans="1:246" ht="26.25">
      <c r="A87" s="134">
        <f t="shared" si="2"/>
        <v>3</v>
      </c>
      <c r="B87" s="220"/>
      <c r="C87" s="133">
        <v>84</v>
      </c>
      <c r="D87" s="129" t="s">
        <v>544</v>
      </c>
      <c r="E87" s="136"/>
      <c r="F87" s="136"/>
      <c r="G87" s="136">
        <v>1</v>
      </c>
      <c r="H87" s="136"/>
      <c r="I87" s="136"/>
      <c r="J87" s="136"/>
      <c r="K87" s="136"/>
      <c r="L87" s="136">
        <v>1</v>
      </c>
      <c r="M87" s="136"/>
      <c r="N87" s="136"/>
      <c r="O87" s="136">
        <v>1</v>
      </c>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36"/>
      <c r="CJ87" s="136"/>
      <c r="CK87" s="136"/>
      <c r="CL87" s="136"/>
      <c r="CM87" s="136"/>
      <c r="CN87" s="136"/>
      <c r="CO87" s="136"/>
      <c r="CP87" s="136"/>
      <c r="CQ87" s="136"/>
      <c r="CR87" s="136"/>
      <c r="CS87" s="136"/>
      <c r="CT87" s="136"/>
      <c r="CU87" s="136"/>
      <c r="CV87" s="136"/>
      <c r="CW87" s="136"/>
      <c r="CX87" s="136"/>
      <c r="CY87" s="136"/>
      <c r="CZ87" s="136"/>
      <c r="DA87" s="136"/>
      <c r="DB87" s="136"/>
      <c r="DC87" s="136"/>
      <c r="DD87" s="136"/>
      <c r="DE87" s="136"/>
      <c r="DF87" s="136"/>
      <c r="DG87" s="136"/>
      <c r="DH87" s="136"/>
      <c r="DI87" s="136"/>
      <c r="DJ87" s="136"/>
      <c r="DK87" s="136"/>
      <c r="DL87" s="136"/>
      <c r="DM87" s="136"/>
      <c r="DN87" s="136"/>
      <c r="DO87" s="136"/>
      <c r="DP87" s="136"/>
      <c r="DQ87" s="136"/>
      <c r="DR87" s="136"/>
      <c r="DS87" s="136"/>
      <c r="DT87" s="136"/>
      <c r="DU87" s="136"/>
      <c r="DV87" s="136"/>
      <c r="DW87" s="136"/>
      <c r="DX87" s="136"/>
      <c r="DY87" s="136"/>
      <c r="DZ87" s="136"/>
      <c r="EA87" s="136"/>
      <c r="EB87" s="136"/>
      <c r="EC87" s="136"/>
      <c r="ED87" s="136"/>
      <c r="EE87" s="136"/>
      <c r="EF87" s="136"/>
      <c r="EG87" s="136"/>
      <c r="EH87" s="136"/>
      <c r="EI87" s="136"/>
      <c r="EJ87" s="136"/>
      <c r="EK87" s="136"/>
      <c r="EL87" s="136"/>
      <c r="EM87" s="136"/>
      <c r="EN87" s="136"/>
      <c r="EO87" s="136"/>
      <c r="EP87" s="136"/>
      <c r="EQ87" s="136"/>
      <c r="ER87" s="136"/>
      <c r="ES87" s="136"/>
      <c r="ET87" s="136"/>
      <c r="EU87" s="136"/>
      <c r="EV87" s="136"/>
      <c r="EW87" s="136"/>
      <c r="EX87" s="136"/>
      <c r="EY87" s="136"/>
      <c r="EZ87" s="136"/>
      <c r="FA87" s="136"/>
      <c r="FB87" s="136"/>
      <c r="FC87" s="136"/>
      <c r="FD87" s="136"/>
      <c r="FE87" s="136"/>
      <c r="FF87" s="136"/>
      <c r="FG87" s="136"/>
      <c r="FH87" s="136"/>
      <c r="FI87" s="136"/>
      <c r="FJ87" s="136"/>
      <c r="FK87" s="136"/>
      <c r="FL87" s="136"/>
      <c r="FM87" s="136"/>
      <c r="FN87" s="136"/>
      <c r="FO87" s="136"/>
      <c r="FP87" s="136"/>
      <c r="FQ87" s="136"/>
      <c r="FR87" s="136"/>
      <c r="FS87" s="136"/>
      <c r="FT87" s="136"/>
      <c r="FU87" s="136"/>
      <c r="FV87" s="136"/>
      <c r="FW87" s="136"/>
      <c r="FX87" s="136"/>
      <c r="FY87" s="136"/>
      <c r="FZ87" s="136"/>
      <c r="GA87" s="136"/>
      <c r="GB87" s="136"/>
      <c r="GC87" s="136"/>
      <c r="GD87" s="136"/>
      <c r="GE87" s="136"/>
      <c r="GF87" s="136"/>
      <c r="GG87" s="136"/>
      <c r="GH87" s="136"/>
      <c r="GI87" s="136"/>
      <c r="GJ87" s="136"/>
      <c r="GK87" s="136"/>
      <c r="GL87" s="136"/>
      <c r="GM87" s="136"/>
      <c r="GN87" s="136"/>
      <c r="GO87" s="136"/>
      <c r="GP87" s="136"/>
      <c r="GQ87" s="136"/>
      <c r="GR87" s="136"/>
      <c r="GS87" s="136"/>
      <c r="GT87" s="136"/>
      <c r="GU87" s="136"/>
      <c r="GV87" s="136"/>
      <c r="GW87" s="136"/>
      <c r="GX87" s="136"/>
      <c r="GY87" s="136"/>
      <c r="GZ87" s="136"/>
      <c r="HA87" s="136"/>
      <c r="HB87" s="136"/>
      <c r="HC87" s="136"/>
      <c r="HD87" s="136"/>
      <c r="HE87" s="136"/>
      <c r="HF87" s="136"/>
      <c r="HG87" s="136"/>
      <c r="HH87" s="136"/>
      <c r="HI87" s="136"/>
      <c r="HJ87" s="136"/>
      <c r="HK87" s="136"/>
      <c r="HL87" s="136"/>
      <c r="HM87" s="136"/>
      <c r="HN87" s="136"/>
      <c r="HO87" s="136"/>
      <c r="HP87" s="136"/>
      <c r="HQ87" s="136"/>
      <c r="HR87" s="136"/>
      <c r="HS87" s="136"/>
      <c r="HT87" s="136"/>
      <c r="HU87" s="136"/>
      <c r="HV87" s="136"/>
      <c r="HW87" s="136"/>
      <c r="HX87" s="136"/>
      <c r="HY87" s="136"/>
      <c r="HZ87" s="136"/>
      <c r="IA87" s="136"/>
      <c r="IB87" s="136"/>
      <c r="IC87" s="136"/>
      <c r="ID87" s="136"/>
      <c r="IE87" s="136"/>
      <c r="IF87" s="136"/>
      <c r="IG87" s="137">
        <f>SUM(E87:IF87)</f>
        <v>3</v>
      </c>
      <c r="IH87" s="129" t="s">
        <v>544</v>
      </c>
      <c r="II87" s="133">
        <v>84</v>
      </c>
      <c r="IJ87" s="220"/>
      <c r="IL87" s="133">
        <v>84</v>
      </c>
    </row>
    <row r="88" spans="1:246" ht="26.25">
      <c r="A88" s="134">
        <f t="shared" si="2"/>
        <v>2</v>
      </c>
      <c r="B88" s="220"/>
      <c r="C88" s="133">
        <v>85</v>
      </c>
      <c r="D88" s="129" t="s">
        <v>546</v>
      </c>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36"/>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6"/>
      <c r="DF88" s="136"/>
      <c r="DG88" s="136"/>
      <c r="DH88" s="136"/>
      <c r="DI88" s="136"/>
      <c r="DJ88" s="136"/>
      <c r="DK88" s="136"/>
      <c r="DL88" s="136"/>
      <c r="DM88" s="136"/>
      <c r="DN88" s="136"/>
      <c r="DO88" s="136"/>
      <c r="DP88" s="136"/>
      <c r="DQ88" s="136"/>
      <c r="DR88" s="136"/>
      <c r="DS88" s="136"/>
      <c r="DT88" s="136"/>
      <c r="DU88" s="136"/>
      <c r="DV88" s="136"/>
      <c r="DW88" s="136">
        <v>1</v>
      </c>
      <c r="DX88" s="136"/>
      <c r="DY88" s="136"/>
      <c r="DZ88" s="136"/>
      <c r="EA88" s="136"/>
      <c r="EB88" s="136"/>
      <c r="EC88" s="136"/>
      <c r="ED88" s="136"/>
      <c r="EE88" s="136"/>
      <c r="EF88" s="136"/>
      <c r="EG88" s="136"/>
      <c r="EH88" s="136">
        <v>1</v>
      </c>
      <c r="EI88" s="136"/>
      <c r="EJ88" s="136"/>
      <c r="EK88" s="136"/>
      <c r="EL88" s="136"/>
      <c r="EM88" s="136"/>
      <c r="EN88" s="136"/>
      <c r="EO88" s="136"/>
      <c r="EP88" s="136"/>
      <c r="EQ88" s="136"/>
      <c r="ER88" s="136"/>
      <c r="ES88" s="136"/>
      <c r="ET88" s="136"/>
      <c r="EU88" s="136"/>
      <c r="EV88" s="136"/>
      <c r="EW88" s="136"/>
      <c r="EX88" s="136"/>
      <c r="EY88" s="136"/>
      <c r="EZ88" s="136"/>
      <c r="FA88" s="136"/>
      <c r="FB88" s="136"/>
      <c r="FC88" s="136"/>
      <c r="FD88" s="136"/>
      <c r="FE88" s="136"/>
      <c r="FF88" s="136"/>
      <c r="FG88" s="136"/>
      <c r="FH88" s="136"/>
      <c r="FI88" s="136"/>
      <c r="FJ88" s="136"/>
      <c r="FK88" s="136"/>
      <c r="FL88" s="136"/>
      <c r="FM88" s="136"/>
      <c r="FN88" s="136"/>
      <c r="FO88" s="136"/>
      <c r="FP88" s="136"/>
      <c r="FQ88" s="136"/>
      <c r="FR88" s="136"/>
      <c r="FS88" s="136"/>
      <c r="FT88" s="136"/>
      <c r="FU88" s="136"/>
      <c r="FV88" s="136"/>
      <c r="FW88" s="136"/>
      <c r="FX88" s="136"/>
      <c r="FY88" s="136"/>
      <c r="FZ88" s="136"/>
      <c r="GA88" s="136"/>
      <c r="GB88" s="136"/>
      <c r="GC88" s="136"/>
      <c r="GD88" s="136"/>
      <c r="GE88" s="136"/>
      <c r="GF88" s="136"/>
      <c r="GG88" s="136"/>
      <c r="GH88" s="136"/>
      <c r="GI88" s="136"/>
      <c r="GJ88" s="136"/>
      <c r="GK88" s="136"/>
      <c r="GL88" s="136"/>
      <c r="GM88" s="136"/>
      <c r="GN88" s="136"/>
      <c r="GO88" s="136"/>
      <c r="GP88" s="136"/>
      <c r="GQ88" s="136"/>
      <c r="GR88" s="136"/>
      <c r="GS88" s="136"/>
      <c r="GT88" s="136"/>
      <c r="GU88" s="136"/>
      <c r="GV88" s="136"/>
      <c r="GW88" s="136"/>
      <c r="GX88" s="136"/>
      <c r="GY88" s="136"/>
      <c r="GZ88" s="136"/>
      <c r="HA88" s="136"/>
      <c r="HB88" s="136"/>
      <c r="HC88" s="136"/>
      <c r="HD88" s="136"/>
      <c r="HE88" s="136"/>
      <c r="HF88" s="136"/>
      <c r="HG88" s="136"/>
      <c r="HH88" s="136"/>
      <c r="HI88" s="136"/>
      <c r="HJ88" s="136"/>
      <c r="HK88" s="136"/>
      <c r="HL88" s="136"/>
      <c r="HM88" s="136"/>
      <c r="HN88" s="136"/>
      <c r="HO88" s="136"/>
      <c r="HP88" s="136"/>
      <c r="HQ88" s="136"/>
      <c r="HR88" s="136"/>
      <c r="HS88" s="136"/>
      <c r="HT88" s="136"/>
      <c r="HU88" s="136"/>
      <c r="HV88" s="136"/>
      <c r="HW88" s="136"/>
      <c r="HX88" s="136"/>
      <c r="HY88" s="136"/>
      <c r="HZ88" s="136"/>
      <c r="IA88" s="136"/>
      <c r="IB88" s="136"/>
      <c r="IC88" s="136"/>
      <c r="ID88" s="136"/>
      <c r="IE88" s="136"/>
      <c r="IF88" s="136"/>
      <c r="IG88" s="134">
        <f t="shared" si="3"/>
        <v>2</v>
      </c>
      <c r="IH88" s="129" t="s">
        <v>546</v>
      </c>
      <c r="II88" s="133">
        <v>85</v>
      </c>
      <c r="IJ88" s="220"/>
      <c r="IL88" s="133">
        <v>85</v>
      </c>
    </row>
    <row r="89" spans="1:246" ht="26.25">
      <c r="A89" s="134">
        <f t="shared" si="2"/>
        <v>2</v>
      </c>
      <c r="B89" s="220"/>
      <c r="C89" s="133">
        <v>86</v>
      </c>
      <c r="D89" s="129" t="s">
        <v>548</v>
      </c>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36"/>
      <c r="CC89" s="136"/>
      <c r="CD89" s="136"/>
      <c r="CE89" s="136"/>
      <c r="CF89" s="136"/>
      <c r="CG89" s="136"/>
      <c r="CH89" s="136"/>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6"/>
      <c r="DF89" s="136"/>
      <c r="DG89" s="136"/>
      <c r="DH89" s="136"/>
      <c r="DI89" s="136"/>
      <c r="DJ89" s="136"/>
      <c r="DK89" s="136"/>
      <c r="DL89" s="136"/>
      <c r="DM89" s="136"/>
      <c r="DN89" s="136"/>
      <c r="DO89" s="136"/>
      <c r="DP89" s="136"/>
      <c r="DQ89" s="136"/>
      <c r="DR89" s="136"/>
      <c r="DS89" s="136"/>
      <c r="DT89" s="136"/>
      <c r="DU89" s="136"/>
      <c r="DV89" s="136"/>
      <c r="DW89" s="136"/>
      <c r="DX89" s="136">
        <v>1</v>
      </c>
      <c r="DY89" s="136"/>
      <c r="DZ89" s="136"/>
      <c r="EA89" s="136"/>
      <c r="EB89" s="136"/>
      <c r="EC89" s="136"/>
      <c r="ED89" s="136"/>
      <c r="EE89" s="136"/>
      <c r="EF89" s="136"/>
      <c r="EG89" s="136"/>
      <c r="EH89" s="136"/>
      <c r="EI89" s="136">
        <v>1</v>
      </c>
      <c r="EJ89" s="136"/>
      <c r="EK89" s="136"/>
      <c r="EL89" s="136"/>
      <c r="EM89" s="136"/>
      <c r="EN89" s="136"/>
      <c r="EO89" s="136"/>
      <c r="EP89" s="136"/>
      <c r="EQ89" s="136"/>
      <c r="ER89" s="136"/>
      <c r="ES89" s="136"/>
      <c r="ET89" s="136"/>
      <c r="EU89" s="136"/>
      <c r="EV89" s="136"/>
      <c r="EW89" s="136"/>
      <c r="EX89" s="136"/>
      <c r="EY89" s="136"/>
      <c r="EZ89" s="136"/>
      <c r="FA89" s="136"/>
      <c r="FB89" s="136"/>
      <c r="FC89" s="136"/>
      <c r="FD89" s="136"/>
      <c r="FE89" s="136"/>
      <c r="FF89" s="136"/>
      <c r="FG89" s="136"/>
      <c r="FH89" s="136"/>
      <c r="FI89" s="136"/>
      <c r="FJ89" s="136"/>
      <c r="FK89" s="136"/>
      <c r="FL89" s="136"/>
      <c r="FM89" s="136"/>
      <c r="FN89" s="136"/>
      <c r="FO89" s="136"/>
      <c r="FP89" s="136"/>
      <c r="FQ89" s="136"/>
      <c r="FR89" s="136"/>
      <c r="FS89" s="136"/>
      <c r="FT89" s="136"/>
      <c r="FU89" s="136"/>
      <c r="FV89" s="136"/>
      <c r="FW89" s="136"/>
      <c r="FX89" s="136"/>
      <c r="FY89" s="136"/>
      <c r="FZ89" s="136"/>
      <c r="GA89" s="136"/>
      <c r="GB89" s="136"/>
      <c r="GC89" s="136"/>
      <c r="GD89" s="136"/>
      <c r="GE89" s="136"/>
      <c r="GF89" s="136"/>
      <c r="GG89" s="136"/>
      <c r="GH89" s="136"/>
      <c r="GI89" s="136"/>
      <c r="GJ89" s="136"/>
      <c r="GK89" s="136"/>
      <c r="GL89" s="136"/>
      <c r="GM89" s="136"/>
      <c r="GN89" s="136"/>
      <c r="GO89" s="136"/>
      <c r="GP89" s="136"/>
      <c r="GQ89" s="136"/>
      <c r="GR89" s="136"/>
      <c r="GS89" s="136"/>
      <c r="GT89" s="136"/>
      <c r="GU89" s="136"/>
      <c r="GV89" s="136"/>
      <c r="GW89" s="136"/>
      <c r="GX89" s="136"/>
      <c r="GY89" s="136"/>
      <c r="GZ89" s="136"/>
      <c r="HA89" s="136"/>
      <c r="HB89" s="136"/>
      <c r="HC89" s="136"/>
      <c r="HD89" s="136"/>
      <c r="HE89" s="136"/>
      <c r="HF89" s="136"/>
      <c r="HG89" s="136"/>
      <c r="HH89" s="136"/>
      <c r="HI89" s="136"/>
      <c r="HJ89" s="136"/>
      <c r="HK89" s="136"/>
      <c r="HL89" s="136"/>
      <c r="HM89" s="136"/>
      <c r="HN89" s="136"/>
      <c r="HO89" s="136"/>
      <c r="HP89" s="136"/>
      <c r="HQ89" s="136"/>
      <c r="HR89" s="136"/>
      <c r="HS89" s="136"/>
      <c r="HT89" s="136"/>
      <c r="HU89" s="136"/>
      <c r="HV89" s="136"/>
      <c r="HW89" s="136"/>
      <c r="HX89" s="136"/>
      <c r="HY89" s="136"/>
      <c r="HZ89" s="136"/>
      <c r="IA89" s="136"/>
      <c r="IB89" s="136"/>
      <c r="IC89" s="136"/>
      <c r="ID89" s="136"/>
      <c r="IE89" s="136"/>
      <c r="IF89" s="136"/>
      <c r="IG89" s="134">
        <f t="shared" si="3"/>
        <v>2</v>
      </c>
      <c r="IH89" s="129" t="s">
        <v>548</v>
      </c>
      <c r="II89" s="133">
        <v>86</v>
      </c>
      <c r="IJ89" s="220"/>
      <c r="IL89" s="133">
        <v>86</v>
      </c>
    </row>
    <row r="90" spans="1:246" ht="26.25">
      <c r="A90" s="134">
        <f t="shared" si="2"/>
        <v>2</v>
      </c>
      <c r="B90" s="220"/>
      <c r="C90" s="133">
        <v>87</v>
      </c>
      <c r="D90" s="129" t="s">
        <v>550</v>
      </c>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6"/>
      <c r="DK90" s="136"/>
      <c r="DL90" s="136"/>
      <c r="DM90" s="136"/>
      <c r="DN90" s="136"/>
      <c r="DO90" s="136"/>
      <c r="DP90" s="136"/>
      <c r="DQ90" s="136"/>
      <c r="DR90" s="136"/>
      <c r="DS90" s="136"/>
      <c r="DT90" s="136"/>
      <c r="DU90" s="136"/>
      <c r="DV90" s="136"/>
      <c r="DW90" s="136"/>
      <c r="DX90" s="136"/>
      <c r="DY90" s="136">
        <v>1</v>
      </c>
      <c r="DZ90" s="136"/>
      <c r="EA90" s="136"/>
      <c r="EB90" s="136"/>
      <c r="EC90" s="136"/>
      <c r="ED90" s="136"/>
      <c r="EE90" s="136"/>
      <c r="EF90" s="136"/>
      <c r="EG90" s="136"/>
      <c r="EH90" s="136"/>
      <c r="EI90" s="136"/>
      <c r="EJ90" s="136">
        <v>1</v>
      </c>
      <c r="EK90" s="136"/>
      <c r="EL90" s="136"/>
      <c r="EM90" s="136"/>
      <c r="EN90" s="136"/>
      <c r="EO90" s="136"/>
      <c r="EP90" s="136"/>
      <c r="EQ90" s="136"/>
      <c r="ER90" s="136"/>
      <c r="ES90" s="136"/>
      <c r="ET90" s="136"/>
      <c r="EU90" s="136"/>
      <c r="EV90" s="136"/>
      <c r="EW90" s="136"/>
      <c r="EX90" s="136"/>
      <c r="EY90" s="136"/>
      <c r="EZ90" s="136"/>
      <c r="FA90" s="136"/>
      <c r="FB90" s="136"/>
      <c r="FC90" s="136"/>
      <c r="FD90" s="136"/>
      <c r="FE90" s="136"/>
      <c r="FF90" s="136"/>
      <c r="FG90" s="136"/>
      <c r="FH90" s="136"/>
      <c r="FI90" s="136"/>
      <c r="FJ90" s="136"/>
      <c r="FK90" s="136"/>
      <c r="FL90" s="136"/>
      <c r="FM90" s="136"/>
      <c r="FN90" s="136"/>
      <c r="FO90" s="136"/>
      <c r="FP90" s="136"/>
      <c r="FQ90" s="136"/>
      <c r="FR90" s="136"/>
      <c r="FS90" s="136"/>
      <c r="FT90" s="136"/>
      <c r="FU90" s="136"/>
      <c r="FV90" s="136"/>
      <c r="FW90" s="136"/>
      <c r="FX90" s="136"/>
      <c r="FY90" s="136"/>
      <c r="FZ90" s="136"/>
      <c r="GA90" s="136"/>
      <c r="GB90" s="136"/>
      <c r="GC90" s="136"/>
      <c r="GD90" s="136"/>
      <c r="GE90" s="136"/>
      <c r="GF90" s="136"/>
      <c r="GG90" s="136"/>
      <c r="GH90" s="136"/>
      <c r="GI90" s="136"/>
      <c r="GJ90" s="136"/>
      <c r="GK90" s="136"/>
      <c r="GL90" s="136"/>
      <c r="GM90" s="136"/>
      <c r="GN90" s="136"/>
      <c r="GO90" s="136"/>
      <c r="GP90" s="136"/>
      <c r="GQ90" s="136"/>
      <c r="GR90" s="136"/>
      <c r="GS90" s="136"/>
      <c r="GT90" s="136"/>
      <c r="GU90" s="136"/>
      <c r="GV90" s="136"/>
      <c r="GW90" s="136"/>
      <c r="GX90" s="136"/>
      <c r="GY90" s="136"/>
      <c r="GZ90" s="136"/>
      <c r="HA90" s="136"/>
      <c r="HB90" s="136"/>
      <c r="HC90" s="136"/>
      <c r="HD90" s="136"/>
      <c r="HE90" s="136"/>
      <c r="HF90" s="136"/>
      <c r="HG90" s="136"/>
      <c r="HH90" s="136"/>
      <c r="HI90" s="136"/>
      <c r="HJ90" s="136"/>
      <c r="HK90" s="136"/>
      <c r="HL90" s="136"/>
      <c r="HM90" s="136"/>
      <c r="HN90" s="136"/>
      <c r="HO90" s="136"/>
      <c r="HP90" s="136"/>
      <c r="HQ90" s="136"/>
      <c r="HR90" s="136"/>
      <c r="HS90" s="136"/>
      <c r="HT90" s="136"/>
      <c r="HU90" s="136"/>
      <c r="HV90" s="136"/>
      <c r="HW90" s="136"/>
      <c r="HX90" s="136"/>
      <c r="HY90" s="136"/>
      <c r="HZ90" s="136"/>
      <c r="IA90" s="136"/>
      <c r="IB90" s="136"/>
      <c r="IC90" s="136"/>
      <c r="ID90" s="136"/>
      <c r="IE90" s="136"/>
      <c r="IF90" s="136"/>
      <c r="IG90" s="134">
        <f t="shared" si="3"/>
        <v>2</v>
      </c>
      <c r="IH90" s="129" t="s">
        <v>550</v>
      </c>
      <c r="II90" s="133">
        <v>87</v>
      </c>
      <c r="IJ90" s="220"/>
      <c r="IL90" s="133">
        <v>87</v>
      </c>
    </row>
    <row r="91" spans="1:246" ht="26.25">
      <c r="A91" s="134">
        <f t="shared" si="2"/>
        <v>2</v>
      </c>
      <c r="B91" s="220"/>
      <c r="C91" s="133">
        <v>88</v>
      </c>
      <c r="D91" s="129" t="s">
        <v>552</v>
      </c>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136"/>
      <c r="DG91" s="136"/>
      <c r="DH91" s="136"/>
      <c r="DI91" s="136"/>
      <c r="DJ91" s="136"/>
      <c r="DK91" s="136"/>
      <c r="DL91" s="136"/>
      <c r="DM91" s="136"/>
      <c r="DN91" s="136"/>
      <c r="DO91" s="136"/>
      <c r="DP91" s="136"/>
      <c r="DQ91" s="136"/>
      <c r="DR91" s="136"/>
      <c r="DS91" s="136"/>
      <c r="DT91" s="136"/>
      <c r="DU91" s="136"/>
      <c r="DV91" s="136"/>
      <c r="DW91" s="136"/>
      <c r="DX91" s="136"/>
      <c r="DY91" s="136"/>
      <c r="DZ91" s="136">
        <v>1</v>
      </c>
      <c r="EA91" s="136"/>
      <c r="EB91" s="136"/>
      <c r="EC91" s="136"/>
      <c r="ED91" s="136"/>
      <c r="EE91" s="136"/>
      <c r="EF91" s="136"/>
      <c r="EG91" s="136"/>
      <c r="EH91" s="136"/>
      <c r="EI91" s="136"/>
      <c r="EJ91" s="136"/>
      <c r="EK91" s="136">
        <v>1</v>
      </c>
      <c r="EL91" s="136"/>
      <c r="EM91" s="136"/>
      <c r="EN91" s="136"/>
      <c r="EO91" s="136"/>
      <c r="EP91" s="136"/>
      <c r="EQ91" s="136"/>
      <c r="ER91" s="136"/>
      <c r="ES91" s="136"/>
      <c r="ET91" s="136"/>
      <c r="EU91" s="136"/>
      <c r="EV91" s="136"/>
      <c r="EW91" s="136"/>
      <c r="EX91" s="136"/>
      <c r="EY91" s="136"/>
      <c r="EZ91" s="136"/>
      <c r="FA91" s="136"/>
      <c r="FB91" s="136"/>
      <c r="FC91" s="136"/>
      <c r="FD91" s="136"/>
      <c r="FE91" s="136"/>
      <c r="FF91" s="136"/>
      <c r="FG91" s="136"/>
      <c r="FH91" s="136"/>
      <c r="FI91" s="136"/>
      <c r="FJ91" s="136"/>
      <c r="FK91" s="136"/>
      <c r="FL91" s="136"/>
      <c r="FM91" s="136"/>
      <c r="FN91" s="136"/>
      <c r="FO91" s="136"/>
      <c r="FP91" s="136"/>
      <c r="FQ91" s="136"/>
      <c r="FR91" s="136"/>
      <c r="FS91" s="136"/>
      <c r="FT91" s="136"/>
      <c r="FU91" s="136"/>
      <c r="FV91" s="136"/>
      <c r="FW91" s="136"/>
      <c r="FX91" s="136"/>
      <c r="FY91" s="136"/>
      <c r="FZ91" s="136"/>
      <c r="GA91" s="136"/>
      <c r="GB91" s="136"/>
      <c r="GC91" s="136"/>
      <c r="GD91" s="136"/>
      <c r="GE91" s="136"/>
      <c r="GF91" s="136"/>
      <c r="GG91" s="136"/>
      <c r="GH91" s="136"/>
      <c r="GI91" s="136"/>
      <c r="GJ91" s="136"/>
      <c r="GK91" s="136"/>
      <c r="GL91" s="136"/>
      <c r="GM91" s="136"/>
      <c r="GN91" s="136"/>
      <c r="GO91" s="136"/>
      <c r="GP91" s="136"/>
      <c r="GQ91" s="136"/>
      <c r="GR91" s="136"/>
      <c r="GS91" s="136"/>
      <c r="GT91" s="136"/>
      <c r="GU91" s="136"/>
      <c r="GV91" s="136"/>
      <c r="GW91" s="136"/>
      <c r="GX91" s="136"/>
      <c r="GY91" s="136"/>
      <c r="GZ91" s="136"/>
      <c r="HA91" s="136"/>
      <c r="HB91" s="136"/>
      <c r="HC91" s="136"/>
      <c r="HD91" s="136"/>
      <c r="HE91" s="136"/>
      <c r="HF91" s="136"/>
      <c r="HG91" s="136"/>
      <c r="HH91" s="136"/>
      <c r="HI91" s="136"/>
      <c r="HJ91" s="136"/>
      <c r="HK91" s="136"/>
      <c r="HL91" s="136"/>
      <c r="HM91" s="136"/>
      <c r="HN91" s="136"/>
      <c r="HO91" s="136"/>
      <c r="HP91" s="136"/>
      <c r="HQ91" s="136"/>
      <c r="HR91" s="136"/>
      <c r="HS91" s="136"/>
      <c r="HT91" s="136"/>
      <c r="HU91" s="136"/>
      <c r="HV91" s="136"/>
      <c r="HW91" s="136"/>
      <c r="HX91" s="136"/>
      <c r="HY91" s="136"/>
      <c r="HZ91" s="136"/>
      <c r="IA91" s="136"/>
      <c r="IB91" s="136"/>
      <c r="IC91" s="136"/>
      <c r="ID91" s="136"/>
      <c r="IE91" s="136"/>
      <c r="IF91" s="136"/>
      <c r="IG91" s="134">
        <f t="shared" si="3"/>
        <v>2</v>
      </c>
      <c r="IH91" s="129" t="s">
        <v>552</v>
      </c>
      <c r="II91" s="133">
        <v>88</v>
      </c>
      <c r="IJ91" s="220"/>
      <c r="IL91" s="133">
        <v>88</v>
      </c>
    </row>
    <row r="92" spans="1:246" ht="26.25">
      <c r="A92" s="134">
        <f t="shared" si="2"/>
        <v>2</v>
      </c>
      <c r="B92" s="220"/>
      <c r="C92" s="133">
        <v>89</v>
      </c>
      <c r="D92" s="129" t="s">
        <v>554</v>
      </c>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36"/>
      <c r="CC92" s="136"/>
      <c r="CD92" s="136"/>
      <c r="CE92" s="136"/>
      <c r="CF92" s="136"/>
      <c r="CG92" s="136"/>
      <c r="CH92" s="136"/>
      <c r="CI92" s="136"/>
      <c r="CJ92" s="136"/>
      <c r="CK92" s="136"/>
      <c r="CL92" s="136"/>
      <c r="CM92" s="136"/>
      <c r="CN92" s="136"/>
      <c r="CO92" s="136"/>
      <c r="CP92" s="136"/>
      <c r="CQ92" s="136"/>
      <c r="CR92" s="136"/>
      <c r="CS92" s="136"/>
      <c r="CT92" s="136"/>
      <c r="CU92" s="136"/>
      <c r="CV92" s="136"/>
      <c r="CW92" s="136"/>
      <c r="CX92" s="136"/>
      <c r="CY92" s="136"/>
      <c r="CZ92" s="136"/>
      <c r="DA92" s="136"/>
      <c r="DB92" s="136"/>
      <c r="DC92" s="136"/>
      <c r="DD92" s="136"/>
      <c r="DE92" s="136"/>
      <c r="DF92" s="136"/>
      <c r="DG92" s="136"/>
      <c r="DH92" s="136"/>
      <c r="DI92" s="136"/>
      <c r="DJ92" s="136"/>
      <c r="DK92" s="136"/>
      <c r="DL92" s="136"/>
      <c r="DM92" s="136"/>
      <c r="DN92" s="136"/>
      <c r="DO92" s="136"/>
      <c r="DP92" s="136"/>
      <c r="DQ92" s="136"/>
      <c r="DR92" s="136"/>
      <c r="DS92" s="136"/>
      <c r="DT92" s="136"/>
      <c r="DU92" s="136"/>
      <c r="DV92" s="136"/>
      <c r="DW92" s="136"/>
      <c r="DX92" s="136"/>
      <c r="DY92" s="136"/>
      <c r="DZ92" s="136"/>
      <c r="EA92" s="136">
        <v>1</v>
      </c>
      <c r="EB92" s="136"/>
      <c r="EC92" s="136"/>
      <c r="ED92" s="136"/>
      <c r="EE92" s="136"/>
      <c r="EF92" s="136"/>
      <c r="EG92" s="136"/>
      <c r="EH92" s="136"/>
      <c r="EI92" s="136"/>
      <c r="EJ92" s="136"/>
      <c r="EK92" s="136"/>
      <c r="EL92" s="136">
        <v>1</v>
      </c>
      <c r="EM92" s="136"/>
      <c r="EN92" s="136"/>
      <c r="EO92" s="136"/>
      <c r="EP92" s="136"/>
      <c r="EQ92" s="136"/>
      <c r="ER92" s="136"/>
      <c r="ES92" s="136"/>
      <c r="ET92" s="136"/>
      <c r="EU92" s="136"/>
      <c r="EV92" s="136"/>
      <c r="EW92" s="136"/>
      <c r="EX92" s="136"/>
      <c r="EY92" s="136"/>
      <c r="EZ92" s="136"/>
      <c r="FA92" s="136"/>
      <c r="FB92" s="136"/>
      <c r="FC92" s="136"/>
      <c r="FD92" s="136"/>
      <c r="FE92" s="136"/>
      <c r="FF92" s="136"/>
      <c r="FG92" s="136"/>
      <c r="FH92" s="136"/>
      <c r="FI92" s="136"/>
      <c r="FJ92" s="136"/>
      <c r="FK92" s="136"/>
      <c r="FL92" s="136"/>
      <c r="FM92" s="136"/>
      <c r="FN92" s="136"/>
      <c r="FO92" s="136"/>
      <c r="FP92" s="136"/>
      <c r="FQ92" s="136"/>
      <c r="FR92" s="136"/>
      <c r="FS92" s="136"/>
      <c r="FT92" s="136"/>
      <c r="FU92" s="136"/>
      <c r="FV92" s="136"/>
      <c r="FW92" s="136"/>
      <c r="FX92" s="136"/>
      <c r="FY92" s="136"/>
      <c r="FZ92" s="136"/>
      <c r="GA92" s="136"/>
      <c r="GB92" s="136"/>
      <c r="GC92" s="136"/>
      <c r="GD92" s="136"/>
      <c r="GE92" s="136"/>
      <c r="GF92" s="136"/>
      <c r="GG92" s="136"/>
      <c r="GH92" s="136"/>
      <c r="GI92" s="136"/>
      <c r="GJ92" s="136"/>
      <c r="GK92" s="136"/>
      <c r="GL92" s="136"/>
      <c r="GM92" s="136"/>
      <c r="GN92" s="136"/>
      <c r="GO92" s="136"/>
      <c r="GP92" s="136"/>
      <c r="GQ92" s="136"/>
      <c r="GR92" s="136"/>
      <c r="GS92" s="136"/>
      <c r="GT92" s="136"/>
      <c r="GU92" s="136"/>
      <c r="GV92" s="136"/>
      <c r="GW92" s="136"/>
      <c r="GX92" s="136"/>
      <c r="GY92" s="136"/>
      <c r="GZ92" s="136"/>
      <c r="HA92" s="136"/>
      <c r="HB92" s="136"/>
      <c r="HC92" s="136"/>
      <c r="HD92" s="136"/>
      <c r="HE92" s="136"/>
      <c r="HF92" s="136"/>
      <c r="HG92" s="136"/>
      <c r="HH92" s="136"/>
      <c r="HI92" s="136"/>
      <c r="HJ92" s="136"/>
      <c r="HK92" s="136"/>
      <c r="HL92" s="136"/>
      <c r="HM92" s="136"/>
      <c r="HN92" s="136"/>
      <c r="HO92" s="136"/>
      <c r="HP92" s="136"/>
      <c r="HQ92" s="136"/>
      <c r="HR92" s="136"/>
      <c r="HS92" s="136"/>
      <c r="HT92" s="136"/>
      <c r="HU92" s="136"/>
      <c r="HV92" s="136"/>
      <c r="HW92" s="136"/>
      <c r="HX92" s="136"/>
      <c r="HY92" s="136"/>
      <c r="HZ92" s="136"/>
      <c r="IA92" s="136"/>
      <c r="IB92" s="136"/>
      <c r="IC92" s="136"/>
      <c r="ID92" s="136"/>
      <c r="IE92" s="136"/>
      <c r="IF92" s="136"/>
      <c r="IG92" s="134">
        <f t="shared" si="3"/>
        <v>2</v>
      </c>
      <c r="IH92" s="129" t="s">
        <v>554</v>
      </c>
      <c r="II92" s="133">
        <v>89</v>
      </c>
      <c r="IJ92" s="220"/>
      <c r="IL92" s="133">
        <v>89</v>
      </c>
    </row>
    <row r="93" spans="1:246" ht="26.25">
      <c r="A93" s="134">
        <f t="shared" si="2"/>
        <v>2</v>
      </c>
      <c r="B93" s="220"/>
      <c r="C93" s="133">
        <v>90</v>
      </c>
      <c r="D93" s="129" t="s">
        <v>556</v>
      </c>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c r="CS93" s="136"/>
      <c r="CT93" s="136"/>
      <c r="CU93" s="136"/>
      <c r="CV93" s="136"/>
      <c r="CW93" s="136"/>
      <c r="CX93" s="136"/>
      <c r="CY93" s="136"/>
      <c r="CZ93" s="136"/>
      <c r="DA93" s="136"/>
      <c r="DB93" s="136"/>
      <c r="DC93" s="136"/>
      <c r="DD93" s="136"/>
      <c r="DE93" s="136"/>
      <c r="DF93" s="136"/>
      <c r="DG93" s="136"/>
      <c r="DH93" s="136"/>
      <c r="DI93" s="136"/>
      <c r="DJ93" s="136"/>
      <c r="DK93" s="136"/>
      <c r="DL93" s="136"/>
      <c r="DM93" s="136"/>
      <c r="DN93" s="136"/>
      <c r="DO93" s="136"/>
      <c r="DP93" s="136"/>
      <c r="DQ93" s="136"/>
      <c r="DR93" s="136"/>
      <c r="DS93" s="136"/>
      <c r="DT93" s="136"/>
      <c r="DU93" s="136"/>
      <c r="DV93" s="136"/>
      <c r="DW93" s="136"/>
      <c r="DX93" s="136"/>
      <c r="DY93" s="136"/>
      <c r="DZ93" s="136"/>
      <c r="EA93" s="136"/>
      <c r="EB93" s="136"/>
      <c r="EC93" s="136"/>
      <c r="ED93" s="136"/>
      <c r="EE93" s="136"/>
      <c r="EF93" s="136"/>
      <c r="EG93" s="136"/>
      <c r="EH93" s="136"/>
      <c r="EI93" s="136"/>
      <c r="EJ93" s="136"/>
      <c r="EK93" s="136"/>
      <c r="EL93" s="136"/>
      <c r="EM93" s="136"/>
      <c r="EN93" s="136"/>
      <c r="EO93" s="136"/>
      <c r="EP93" s="136"/>
      <c r="EQ93" s="136">
        <v>1</v>
      </c>
      <c r="ER93" s="136"/>
      <c r="ES93" s="136">
        <v>1</v>
      </c>
      <c r="ET93" s="136"/>
      <c r="EU93" s="136"/>
      <c r="EV93" s="136"/>
      <c r="EW93" s="136"/>
      <c r="EX93" s="136"/>
      <c r="EY93" s="136"/>
      <c r="EZ93" s="136"/>
      <c r="FA93" s="136"/>
      <c r="FB93" s="136"/>
      <c r="FC93" s="136"/>
      <c r="FD93" s="136"/>
      <c r="FE93" s="136"/>
      <c r="FF93" s="136"/>
      <c r="FG93" s="136"/>
      <c r="FH93" s="136"/>
      <c r="FI93" s="136"/>
      <c r="FJ93" s="136"/>
      <c r="FK93" s="136"/>
      <c r="FL93" s="136"/>
      <c r="FM93" s="136"/>
      <c r="FN93" s="136"/>
      <c r="FO93" s="136"/>
      <c r="FP93" s="136"/>
      <c r="FQ93" s="136"/>
      <c r="FR93" s="136"/>
      <c r="FS93" s="136"/>
      <c r="FT93" s="136"/>
      <c r="FU93" s="136"/>
      <c r="FV93" s="136"/>
      <c r="FW93" s="136"/>
      <c r="FX93" s="136"/>
      <c r="FY93" s="136"/>
      <c r="FZ93" s="136"/>
      <c r="GA93" s="136"/>
      <c r="GB93" s="136"/>
      <c r="GC93" s="136"/>
      <c r="GD93" s="136"/>
      <c r="GE93" s="136"/>
      <c r="GF93" s="136"/>
      <c r="GG93" s="136"/>
      <c r="GH93" s="136"/>
      <c r="GI93" s="136"/>
      <c r="GJ93" s="136"/>
      <c r="GK93" s="136"/>
      <c r="GL93" s="136"/>
      <c r="GM93" s="136"/>
      <c r="GN93" s="136"/>
      <c r="GO93" s="136"/>
      <c r="GP93" s="136"/>
      <c r="GQ93" s="136"/>
      <c r="GR93" s="136"/>
      <c r="GS93" s="136"/>
      <c r="GT93" s="136"/>
      <c r="GU93" s="136"/>
      <c r="GV93" s="136"/>
      <c r="GW93" s="136"/>
      <c r="GX93" s="136"/>
      <c r="GY93" s="136"/>
      <c r="GZ93" s="136"/>
      <c r="HA93" s="136"/>
      <c r="HB93" s="136"/>
      <c r="HC93" s="136"/>
      <c r="HD93" s="136"/>
      <c r="HE93" s="136"/>
      <c r="HF93" s="136"/>
      <c r="HG93" s="136"/>
      <c r="HH93" s="136"/>
      <c r="HI93" s="136"/>
      <c r="HJ93" s="136"/>
      <c r="HK93" s="136"/>
      <c r="HL93" s="136"/>
      <c r="HM93" s="136"/>
      <c r="HN93" s="136"/>
      <c r="HO93" s="136"/>
      <c r="HP93" s="136"/>
      <c r="HQ93" s="136"/>
      <c r="HR93" s="136"/>
      <c r="HS93" s="136"/>
      <c r="HT93" s="136"/>
      <c r="HU93" s="136"/>
      <c r="HV93" s="136"/>
      <c r="HW93" s="136"/>
      <c r="HX93" s="136"/>
      <c r="HY93" s="136"/>
      <c r="HZ93" s="136"/>
      <c r="IA93" s="136"/>
      <c r="IB93" s="136"/>
      <c r="IC93" s="136"/>
      <c r="ID93" s="136"/>
      <c r="IE93" s="136"/>
      <c r="IF93" s="136"/>
      <c r="IG93" s="134">
        <f t="shared" si="3"/>
        <v>2</v>
      </c>
      <c r="IH93" s="129" t="s">
        <v>556</v>
      </c>
      <c r="II93" s="133">
        <v>90</v>
      </c>
      <c r="IJ93" s="220"/>
      <c r="IL93" s="133">
        <v>90</v>
      </c>
    </row>
    <row r="94" spans="1:246" ht="26.25">
      <c r="A94" s="134">
        <f t="shared" si="2"/>
        <v>2</v>
      </c>
      <c r="B94" s="220"/>
      <c r="C94" s="133">
        <v>91</v>
      </c>
      <c r="D94" s="129" t="s">
        <v>558</v>
      </c>
      <c r="E94" s="135"/>
      <c r="F94" s="135"/>
      <c r="G94" s="136"/>
      <c r="H94" s="136"/>
      <c r="I94" s="136"/>
      <c r="J94" s="135"/>
      <c r="K94" s="136"/>
      <c r="L94" s="136"/>
      <c r="M94" s="135"/>
      <c r="N94" s="135"/>
      <c r="O94" s="136"/>
      <c r="P94" s="135"/>
      <c r="Q94" s="136"/>
      <c r="R94" s="136"/>
      <c r="S94" s="136"/>
      <c r="T94" s="135"/>
      <c r="U94" s="135"/>
      <c r="V94" s="136"/>
      <c r="W94" s="136"/>
      <c r="X94" s="135"/>
      <c r="Y94" s="136"/>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136"/>
      <c r="DX94" s="135"/>
      <c r="DY94" s="135"/>
      <c r="DZ94" s="135"/>
      <c r="EA94" s="135"/>
      <c r="EB94" s="136"/>
      <c r="EC94" s="135"/>
      <c r="ED94" s="136"/>
      <c r="EE94" s="136"/>
      <c r="EF94" s="135"/>
      <c r="EG94" s="135"/>
      <c r="EH94" s="136"/>
      <c r="EI94" s="135"/>
      <c r="EJ94" s="135"/>
      <c r="EK94" s="135"/>
      <c r="EL94" s="135"/>
      <c r="EM94" s="136"/>
      <c r="EN94" s="136"/>
      <c r="EO94" s="136"/>
      <c r="EP94" s="136"/>
      <c r="EQ94" s="136"/>
      <c r="ER94" s="135">
        <v>1</v>
      </c>
      <c r="ES94" s="136"/>
      <c r="ET94" s="135">
        <v>1</v>
      </c>
      <c r="EU94" s="136"/>
      <c r="EV94" s="136"/>
      <c r="EW94" s="136"/>
      <c r="EX94" s="136"/>
      <c r="EY94" s="136"/>
      <c r="EZ94" s="136"/>
      <c r="FA94" s="136"/>
      <c r="FB94" s="136"/>
      <c r="FC94" s="135"/>
      <c r="FD94" s="136"/>
      <c r="FE94" s="135"/>
      <c r="FF94" s="136"/>
      <c r="FG94" s="136"/>
      <c r="FH94" s="135"/>
      <c r="FI94" s="135"/>
      <c r="FJ94" s="136"/>
      <c r="FK94" s="136"/>
      <c r="FL94" s="136"/>
      <c r="FM94" s="136"/>
      <c r="FN94" s="136"/>
      <c r="FO94" s="136"/>
      <c r="FP94" s="136"/>
      <c r="FQ94" s="136"/>
      <c r="FR94" s="135"/>
      <c r="FS94" s="135"/>
      <c r="FT94" s="135"/>
      <c r="FU94" s="136"/>
      <c r="FV94" s="135"/>
      <c r="FW94" s="135"/>
      <c r="FX94" s="135"/>
      <c r="FY94" s="136"/>
      <c r="FZ94" s="136"/>
      <c r="GA94" s="136"/>
      <c r="GB94" s="136"/>
      <c r="GC94" s="136"/>
      <c r="GD94" s="135"/>
      <c r="GE94" s="135"/>
      <c r="GF94" s="136"/>
      <c r="GG94" s="135"/>
      <c r="GH94" s="136"/>
      <c r="GI94" s="135"/>
      <c r="GJ94" s="135"/>
      <c r="GK94" s="135"/>
      <c r="GL94" s="135"/>
      <c r="GM94" s="135"/>
      <c r="GN94" s="135"/>
      <c r="GO94" s="135"/>
      <c r="GP94" s="135"/>
      <c r="GQ94" s="135"/>
      <c r="GR94" s="135"/>
      <c r="GS94" s="135"/>
      <c r="GT94" s="135"/>
      <c r="GU94" s="135"/>
      <c r="GV94" s="135"/>
      <c r="GW94" s="135"/>
      <c r="GX94" s="135"/>
      <c r="GY94" s="135"/>
      <c r="GZ94" s="136"/>
      <c r="HA94" s="135"/>
      <c r="HB94" s="135"/>
      <c r="HC94" s="135"/>
      <c r="HD94" s="136"/>
      <c r="HE94" s="135"/>
      <c r="HF94" s="135"/>
      <c r="HG94" s="136"/>
      <c r="HH94" s="136"/>
      <c r="HI94" s="135"/>
      <c r="HJ94" s="136"/>
      <c r="HK94" s="136"/>
      <c r="HL94" s="135"/>
      <c r="HM94" s="136"/>
      <c r="HN94" s="136"/>
      <c r="HO94" s="135"/>
      <c r="HP94" s="136"/>
      <c r="HQ94" s="135"/>
      <c r="HR94" s="135"/>
      <c r="HS94" s="135"/>
      <c r="HT94" s="135"/>
      <c r="HU94" s="135"/>
      <c r="HV94" s="136"/>
      <c r="HW94" s="136"/>
      <c r="HX94" s="135"/>
      <c r="HY94" s="135"/>
      <c r="HZ94" s="136"/>
      <c r="IA94" s="135"/>
      <c r="IB94" s="135"/>
      <c r="IC94" s="136"/>
      <c r="ID94" s="136"/>
      <c r="IE94" s="136"/>
      <c r="IF94" s="136"/>
      <c r="IG94" s="134">
        <f t="shared" si="3"/>
        <v>2</v>
      </c>
      <c r="IH94" s="129" t="s">
        <v>558</v>
      </c>
      <c r="II94" s="133">
        <v>91</v>
      </c>
      <c r="IJ94" s="220"/>
      <c r="IL94" s="133">
        <v>91</v>
      </c>
    </row>
    <row r="95" spans="1:246" ht="26.25">
      <c r="A95" s="134">
        <f t="shared" si="2"/>
        <v>2</v>
      </c>
      <c r="B95" s="220"/>
      <c r="C95" s="133">
        <v>92</v>
      </c>
      <c r="D95" s="129" t="s">
        <v>560</v>
      </c>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c r="CU95" s="136"/>
      <c r="CV95" s="136"/>
      <c r="CW95" s="136"/>
      <c r="CX95" s="136"/>
      <c r="CY95" s="136"/>
      <c r="CZ95" s="136"/>
      <c r="DA95" s="136"/>
      <c r="DB95" s="136"/>
      <c r="DC95" s="136"/>
      <c r="DD95" s="136"/>
      <c r="DE95" s="136"/>
      <c r="DF95" s="136"/>
      <c r="DG95" s="136"/>
      <c r="DH95" s="136"/>
      <c r="DI95" s="136"/>
      <c r="DJ95" s="136"/>
      <c r="DK95" s="136"/>
      <c r="DL95" s="136"/>
      <c r="DM95" s="136"/>
      <c r="DN95" s="136"/>
      <c r="DO95" s="136"/>
      <c r="DP95" s="136"/>
      <c r="DQ95" s="136"/>
      <c r="DR95" s="136"/>
      <c r="DS95" s="136"/>
      <c r="DT95" s="136"/>
      <c r="DU95" s="136"/>
      <c r="DV95" s="136"/>
      <c r="DW95" s="136"/>
      <c r="DX95" s="136"/>
      <c r="DY95" s="136"/>
      <c r="DZ95" s="136"/>
      <c r="EA95" s="136"/>
      <c r="EB95" s="136"/>
      <c r="EC95" s="136"/>
      <c r="ED95" s="136"/>
      <c r="EE95" s="136"/>
      <c r="EF95" s="136"/>
      <c r="EG95" s="136"/>
      <c r="EH95" s="136"/>
      <c r="EI95" s="136"/>
      <c r="EJ95" s="136"/>
      <c r="EK95" s="136"/>
      <c r="EL95" s="136"/>
      <c r="EM95" s="136"/>
      <c r="EN95" s="136"/>
      <c r="EO95" s="136"/>
      <c r="EP95" s="136"/>
      <c r="EQ95" s="136"/>
      <c r="ER95" s="136"/>
      <c r="ES95" s="136"/>
      <c r="ET95" s="136"/>
      <c r="EU95" s="136">
        <v>1</v>
      </c>
      <c r="EV95" s="136"/>
      <c r="EW95" s="136"/>
      <c r="EX95" s="136"/>
      <c r="EY95" s="136"/>
      <c r="EZ95" s="136"/>
      <c r="FA95" s="136"/>
      <c r="FB95" s="136">
        <v>1</v>
      </c>
      <c r="FC95" s="136"/>
      <c r="FD95" s="136"/>
      <c r="FE95" s="136"/>
      <c r="FF95" s="136"/>
      <c r="FG95" s="136"/>
      <c r="FH95" s="136"/>
      <c r="FI95" s="136"/>
      <c r="FJ95" s="136"/>
      <c r="FK95" s="136"/>
      <c r="FL95" s="136"/>
      <c r="FM95" s="136"/>
      <c r="FN95" s="136"/>
      <c r="FO95" s="136"/>
      <c r="FP95" s="136"/>
      <c r="FQ95" s="136"/>
      <c r="FR95" s="136"/>
      <c r="FS95" s="136"/>
      <c r="FT95" s="136"/>
      <c r="FU95" s="136"/>
      <c r="FV95" s="136"/>
      <c r="FW95" s="136"/>
      <c r="FX95" s="136"/>
      <c r="FY95" s="136"/>
      <c r="FZ95" s="136"/>
      <c r="GA95" s="136"/>
      <c r="GB95" s="136"/>
      <c r="GC95" s="136"/>
      <c r="GD95" s="136"/>
      <c r="GE95" s="136"/>
      <c r="GF95" s="136"/>
      <c r="GG95" s="136"/>
      <c r="GH95" s="136"/>
      <c r="GI95" s="136"/>
      <c r="GJ95" s="136"/>
      <c r="GK95" s="136"/>
      <c r="GL95" s="136"/>
      <c r="GM95" s="136"/>
      <c r="GN95" s="136"/>
      <c r="GO95" s="136"/>
      <c r="GP95" s="136"/>
      <c r="GQ95" s="136"/>
      <c r="GR95" s="136"/>
      <c r="GS95" s="136"/>
      <c r="GT95" s="136"/>
      <c r="GU95" s="136"/>
      <c r="GV95" s="136"/>
      <c r="GW95" s="136"/>
      <c r="GX95" s="136"/>
      <c r="GY95" s="136"/>
      <c r="GZ95" s="136"/>
      <c r="HA95" s="136"/>
      <c r="HB95" s="136"/>
      <c r="HC95" s="136"/>
      <c r="HD95" s="136"/>
      <c r="HE95" s="136"/>
      <c r="HF95" s="136"/>
      <c r="HG95" s="136"/>
      <c r="HH95" s="136"/>
      <c r="HI95" s="136"/>
      <c r="HJ95" s="136"/>
      <c r="HK95" s="136"/>
      <c r="HL95" s="136"/>
      <c r="HM95" s="136"/>
      <c r="HN95" s="136"/>
      <c r="HO95" s="136"/>
      <c r="HP95" s="136"/>
      <c r="HQ95" s="136"/>
      <c r="HR95" s="136"/>
      <c r="HS95" s="136"/>
      <c r="HT95" s="136"/>
      <c r="HU95" s="136"/>
      <c r="HV95" s="136"/>
      <c r="HW95" s="136"/>
      <c r="HX95" s="136"/>
      <c r="HY95" s="136"/>
      <c r="HZ95" s="136"/>
      <c r="IA95" s="136"/>
      <c r="IB95" s="136"/>
      <c r="IC95" s="136"/>
      <c r="ID95" s="136"/>
      <c r="IE95" s="136"/>
      <c r="IF95" s="136"/>
      <c r="IG95" s="134">
        <f t="shared" si="3"/>
        <v>2</v>
      </c>
      <c r="IH95" s="129" t="s">
        <v>560</v>
      </c>
      <c r="II95" s="133">
        <v>92</v>
      </c>
      <c r="IJ95" s="220"/>
      <c r="IL95" s="133">
        <v>92</v>
      </c>
    </row>
    <row r="96" spans="1:246" ht="26.25">
      <c r="A96" s="134">
        <f t="shared" si="2"/>
        <v>2</v>
      </c>
      <c r="B96" s="220"/>
      <c r="C96" s="133">
        <v>93</v>
      </c>
      <c r="D96" s="129" t="s">
        <v>562</v>
      </c>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36"/>
      <c r="CC96" s="136"/>
      <c r="CD96" s="136"/>
      <c r="CE96" s="136"/>
      <c r="CF96" s="136"/>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C96" s="136"/>
      <c r="DD96" s="136"/>
      <c r="DE96" s="136"/>
      <c r="DF96" s="136"/>
      <c r="DG96" s="136"/>
      <c r="DH96" s="136"/>
      <c r="DI96" s="136"/>
      <c r="DJ96" s="136"/>
      <c r="DK96" s="136"/>
      <c r="DL96" s="136"/>
      <c r="DM96" s="136"/>
      <c r="DN96" s="136"/>
      <c r="DO96" s="136"/>
      <c r="DP96" s="136"/>
      <c r="DQ96" s="136"/>
      <c r="DR96" s="136"/>
      <c r="DS96" s="136"/>
      <c r="DT96" s="136"/>
      <c r="DU96" s="136"/>
      <c r="DV96" s="136"/>
      <c r="DW96" s="136"/>
      <c r="DX96" s="136"/>
      <c r="DY96" s="136"/>
      <c r="DZ96" s="136"/>
      <c r="EA96" s="136"/>
      <c r="EB96" s="136"/>
      <c r="EC96" s="136"/>
      <c r="ED96" s="136"/>
      <c r="EE96" s="136"/>
      <c r="EF96" s="136"/>
      <c r="EG96" s="136"/>
      <c r="EH96" s="136"/>
      <c r="EI96" s="136"/>
      <c r="EJ96" s="136"/>
      <c r="EK96" s="136"/>
      <c r="EL96" s="136"/>
      <c r="EM96" s="136"/>
      <c r="EN96" s="136"/>
      <c r="EO96" s="136"/>
      <c r="EP96" s="136"/>
      <c r="EQ96" s="136"/>
      <c r="ER96" s="136"/>
      <c r="ES96" s="136"/>
      <c r="ET96" s="136"/>
      <c r="EU96" s="136">
        <v>1</v>
      </c>
      <c r="EV96" s="136"/>
      <c r="EW96" s="136"/>
      <c r="EX96" s="136"/>
      <c r="EY96" s="136"/>
      <c r="EZ96" s="136"/>
      <c r="FA96" s="136"/>
      <c r="FB96" s="136"/>
      <c r="FC96" s="136">
        <v>1</v>
      </c>
      <c r="FD96" s="136"/>
      <c r="FE96" s="136"/>
      <c r="FF96" s="136"/>
      <c r="FG96" s="136"/>
      <c r="FH96" s="136"/>
      <c r="FI96" s="136"/>
      <c r="FJ96" s="136"/>
      <c r="FK96" s="136"/>
      <c r="FL96" s="136"/>
      <c r="FM96" s="136"/>
      <c r="FN96" s="136"/>
      <c r="FO96" s="136"/>
      <c r="FP96" s="136"/>
      <c r="FQ96" s="136"/>
      <c r="FR96" s="136"/>
      <c r="FS96" s="136"/>
      <c r="FT96" s="136"/>
      <c r="FU96" s="136"/>
      <c r="FV96" s="136"/>
      <c r="FW96" s="136"/>
      <c r="FX96" s="136"/>
      <c r="FY96" s="136"/>
      <c r="FZ96" s="136"/>
      <c r="GA96" s="136"/>
      <c r="GB96" s="136"/>
      <c r="GC96" s="136"/>
      <c r="GD96" s="136"/>
      <c r="GE96" s="136"/>
      <c r="GF96" s="136"/>
      <c r="GG96" s="136"/>
      <c r="GH96" s="136"/>
      <c r="GI96" s="136"/>
      <c r="GJ96" s="136"/>
      <c r="GK96" s="136"/>
      <c r="GL96" s="136"/>
      <c r="GM96" s="136"/>
      <c r="GN96" s="136"/>
      <c r="GO96" s="136"/>
      <c r="GP96" s="136"/>
      <c r="GQ96" s="136"/>
      <c r="GR96" s="136"/>
      <c r="GS96" s="136"/>
      <c r="GT96" s="136"/>
      <c r="GU96" s="136"/>
      <c r="GV96" s="136"/>
      <c r="GW96" s="136"/>
      <c r="GX96" s="136"/>
      <c r="GY96" s="136"/>
      <c r="GZ96" s="136"/>
      <c r="HA96" s="136"/>
      <c r="HB96" s="136"/>
      <c r="HC96" s="136"/>
      <c r="HD96" s="136"/>
      <c r="HE96" s="136"/>
      <c r="HF96" s="136"/>
      <c r="HG96" s="136"/>
      <c r="HH96" s="136"/>
      <c r="HI96" s="136"/>
      <c r="HJ96" s="136"/>
      <c r="HK96" s="136"/>
      <c r="HL96" s="136"/>
      <c r="HM96" s="136"/>
      <c r="HN96" s="136"/>
      <c r="HO96" s="136"/>
      <c r="HP96" s="136"/>
      <c r="HQ96" s="136"/>
      <c r="HR96" s="136"/>
      <c r="HS96" s="136"/>
      <c r="HT96" s="136"/>
      <c r="HU96" s="136"/>
      <c r="HV96" s="136"/>
      <c r="HW96" s="136"/>
      <c r="HX96" s="136"/>
      <c r="HY96" s="136"/>
      <c r="HZ96" s="136"/>
      <c r="IA96" s="136"/>
      <c r="IB96" s="136"/>
      <c r="IC96" s="136"/>
      <c r="ID96" s="136"/>
      <c r="IE96" s="136"/>
      <c r="IF96" s="136"/>
      <c r="IG96" s="134">
        <f t="shared" si="3"/>
        <v>2</v>
      </c>
      <c r="IH96" s="129" t="s">
        <v>562</v>
      </c>
      <c r="II96" s="133">
        <v>93</v>
      </c>
      <c r="IJ96" s="220"/>
      <c r="IL96" s="133">
        <v>93</v>
      </c>
    </row>
    <row r="97" spans="1:246" ht="26.25">
      <c r="A97" s="134">
        <f t="shared" si="2"/>
        <v>2</v>
      </c>
      <c r="B97" s="220"/>
      <c r="C97" s="133">
        <v>94</v>
      </c>
      <c r="D97" s="129" t="s">
        <v>564</v>
      </c>
      <c r="E97" s="135"/>
      <c r="F97" s="135"/>
      <c r="G97" s="136"/>
      <c r="H97" s="136"/>
      <c r="I97" s="136"/>
      <c r="J97" s="135"/>
      <c r="K97" s="136"/>
      <c r="L97" s="136"/>
      <c r="M97" s="135"/>
      <c r="N97" s="135"/>
      <c r="O97" s="136"/>
      <c r="P97" s="135"/>
      <c r="Q97" s="136"/>
      <c r="R97" s="136"/>
      <c r="S97" s="136"/>
      <c r="T97" s="135"/>
      <c r="U97" s="135"/>
      <c r="V97" s="136"/>
      <c r="W97" s="136"/>
      <c r="X97" s="135"/>
      <c r="Y97" s="136"/>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36"/>
      <c r="CC97" s="136"/>
      <c r="CD97" s="136"/>
      <c r="CE97" s="136"/>
      <c r="CF97" s="136"/>
      <c r="CG97" s="136"/>
      <c r="CH97" s="136"/>
      <c r="CI97" s="136"/>
      <c r="CJ97" s="136"/>
      <c r="CK97" s="136"/>
      <c r="CL97" s="136"/>
      <c r="CM97" s="136"/>
      <c r="CN97" s="136"/>
      <c r="CO97" s="136"/>
      <c r="CP97" s="136"/>
      <c r="CQ97" s="136"/>
      <c r="CR97" s="136"/>
      <c r="CS97" s="136"/>
      <c r="CT97" s="136"/>
      <c r="CU97" s="136"/>
      <c r="CV97" s="136"/>
      <c r="CW97" s="136"/>
      <c r="CX97" s="136"/>
      <c r="CY97" s="136"/>
      <c r="CZ97" s="136"/>
      <c r="DA97" s="136"/>
      <c r="DB97" s="136"/>
      <c r="DC97" s="136"/>
      <c r="DD97" s="136"/>
      <c r="DE97" s="136"/>
      <c r="DF97" s="136"/>
      <c r="DG97" s="136"/>
      <c r="DH97" s="136"/>
      <c r="DI97" s="136"/>
      <c r="DJ97" s="136"/>
      <c r="DK97" s="136"/>
      <c r="DL97" s="136"/>
      <c r="DM97" s="136"/>
      <c r="DN97" s="136"/>
      <c r="DO97" s="136"/>
      <c r="DP97" s="136"/>
      <c r="DQ97" s="136"/>
      <c r="DR97" s="136"/>
      <c r="DS97" s="136"/>
      <c r="DT97" s="136"/>
      <c r="DU97" s="136"/>
      <c r="DV97" s="136"/>
      <c r="DW97" s="136"/>
      <c r="DX97" s="135"/>
      <c r="DY97" s="135"/>
      <c r="DZ97" s="135"/>
      <c r="EA97" s="135"/>
      <c r="EB97" s="136"/>
      <c r="EC97" s="135"/>
      <c r="ED97" s="136"/>
      <c r="EE97" s="136"/>
      <c r="EF97" s="135"/>
      <c r="EG97" s="135"/>
      <c r="EH97" s="136"/>
      <c r="EI97" s="135"/>
      <c r="EJ97" s="135"/>
      <c r="EK97" s="135"/>
      <c r="EL97" s="135"/>
      <c r="EM97" s="136"/>
      <c r="EN97" s="136"/>
      <c r="EO97" s="136"/>
      <c r="EP97" s="136"/>
      <c r="EQ97" s="136"/>
      <c r="ER97" s="135"/>
      <c r="ES97" s="136"/>
      <c r="ET97" s="135"/>
      <c r="EU97" s="136">
        <v>1</v>
      </c>
      <c r="EV97" s="136"/>
      <c r="EW97" s="136"/>
      <c r="EX97" s="136"/>
      <c r="EY97" s="136"/>
      <c r="EZ97" s="136"/>
      <c r="FA97" s="136"/>
      <c r="FB97" s="136"/>
      <c r="FC97" s="135"/>
      <c r="FD97" s="136">
        <v>1</v>
      </c>
      <c r="FE97" s="135"/>
      <c r="FF97" s="136"/>
      <c r="FG97" s="136"/>
      <c r="FH97" s="135"/>
      <c r="FI97" s="135"/>
      <c r="FJ97" s="136"/>
      <c r="FK97" s="136"/>
      <c r="FL97" s="136"/>
      <c r="FM97" s="136"/>
      <c r="FN97" s="136"/>
      <c r="FO97" s="136"/>
      <c r="FP97" s="136"/>
      <c r="FQ97" s="136"/>
      <c r="FR97" s="135"/>
      <c r="FS97" s="135"/>
      <c r="FT97" s="135"/>
      <c r="FU97" s="136"/>
      <c r="FV97" s="135"/>
      <c r="FW97" s="135"/>
      <c r="FX97" s="135"/>
      <c r="FY97" s="136"/>
      <c r="FZ97" s="136"/>
      <c r="GA97" s="136"/>
      <c r="GB97" s="136"/>
      <c r="GC97" s="136"/>
      <c r="GD97" s="135"/>
      <c r="GE97" s="135"/>
      <c r="GF97" s="136"/>
      <c r="GG97" s="135"/>
      <c r="GH97" s="136"/>
      <c r="GI97" s="135"/>
      <c r="GJ97" s="135"/>
      <c r="GK97" s="135"/>
      <c r="GL97" s="135"/>
      <c r="GM97" s="135"/>
      <c r="GN97" s="135"/>
      <c r="GO97" s="135"/>
      <c r="GP97" s="135"/>
      <c r="GQ97" s="135"/>
      <c r="GR97" s="135"/>
      <c r="GS97" s="135"/>
      <c r="GT97" s="135"/>
      <c r="GU97" s="135"/>
      <c r="GV97" s="135"/>
      <c r="GW97" s="135"/>
      <c r="GX97" s="135"/>
      <c r="GY97" s="135"/>
      <c r="GZ97" s="136"/>
      <c r="HA97" s="135"/>
      <c r="HB97" s="135"/>
      <c r="HC97" s="135"/>
      <c r="HD97" s="136"/>
      <c r="HE97" s="135"/>
      <c r="HF97" s="135"/>
      <c r="HG97" s="136"/>
      <c r="HH97" s="136"/>
      <c r="HI97" s="135"/>
      <c r="HJ97" s="136"/>
      <c r="HK97" s="136"/>
      <c r="HL97" s="135"/>
      <c r="HM97" s="136"/>
      <c r="HN97" s="136"/>
      <c r="HO97" s="135"/>
      <c r="HP97" s="136"/>
      <c r="HQ97" s="135"/>
      <c r="HR97" s="135"/>
      <c r="HS97" s="135"/>
      <c r="HT97" s="135"/>
      <c r="HU97" s="135"/>
      <c r="HV97" s="136"/>
      <c r="HW97" s="136"/>
      <c r="HX97" s="135"/>
      <c r="HY97" s="135"/>
      <c r="HZ97" s="136"/>
      <c r="IA97" s="135"/>
      <c r="IB97" s="135"/>
      <c r="IC97" s="136"/>
      <c r="ID97" s="136"/>
      <c r="IE97" s="136"/>
      <c r="IF97" s="136"/>
      <c r="IG97" s="134">
        <f t="shared" si="3"/>
        <v>2</v>
      </c>
      <c r="IH97" s="129" t="s">
        <v>564</v>
      </c>
      <c r="II97" s="133">
        <v>94</v>
      </c>
      <c r="IJ97" s="220"/>
      <c r="IL97" s="133">
        <v>94</v>
      </c>
    </row>
    <row r="98" spans="1:246" ht="26.25">
      <c r="A98" s="134">
        <f t="shared" si="2"/>
        <v>2</v>
      </c>
      <c r="B98" s="220"/>
      <c r="C98" s="133">
        <v>95</v>
      </c>
      <c r="D98" s="129" t="s">
        <v>566</v>
      </c>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v>1</v>
      </c>
      <c r="FH98" s="136">
        <v>1</v>
      </c>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136"/>
      <c r="HJ98" s="136"/>
      <c r="HK98" s="136"/>
      <c r="HL98" s="136"/>
      <c r="HM98" s="136"/>
      <c r="HN98" s="136"/>
      <c r="HO98" s="136"/>
      <c r="HP98" s="136"/>
      <c r="HQ98" s="136"/>
      <c r="HR98" s="136"/>
      <c r="HS98" s="136"/>
      <c r="HT98" s="136"/>
      <c r="HU98" s="136"/>
      <c r="HV98" s="136"/>
      <c r="HW98" s="136"/>
      <c r="HX98" s="136"/>
      <c r="HY98" s="136"/>
      <c r="HZ98" s="136"/>
      <c r="IA98" s="136"/>
      <c r="IB98" s="136"/>
      <c r="IC98" s="136"/>
      <c r="ID98" s="136"/>
      <c r="IE98" s="136"/>
      <c r="IF98" s="136"/>
      <c r="IG98" s="134">
        <f t="shared" si="3"/>
        <v>2</v>
      </c>
      <c r="IH98" s="129" t="s">
        <v>566</v>
      </c>
      <c r="II98" s="133">
        <v>95</v>
      </c>
      <c r="IJ98" s="220"/>
      <c r="IL98" s="133">
        <v>95</v>
      </c>
    </row>
    <row r="99" spans="1:246" ht="26.25">
      <c r="A99" s="134">
        <f t="shared" si="2"/>
        <v>2</v>
      </c>
      <c r="B99" s="220"/>
      <c r="C99" s="133">
        <v>96</v>
      </c>
      <c r="D99" s="129" t="s">
        <v>568</v>
      </c>
      <c r="E99" s="135"/>
      <c r="F99" s="135"/>
      <c r="G99" s="136"/>
      <c r="H99" s="136"/>
      <c r="I99" s="136"/>
      <c r="J99" s="135"/>
      <c r="K99" s="136"/>
      <c r="L99" s="136"/>
      <c r="M99" s="135"/>
      <c r="N99" s="135"/>
      <c r="O99" s="136"/>
      <c r="P99" s="135"/>
      <c r="Q99" s="136"/>
      <c r="R99" s="136"/>
      <c r="S99" s="136"/>
      <c r="T99" s="135"/>
      <c r="U99" s="135"/>
      <c r="V99" s="136"/>
      <c r="W99" s="136"/>
      <c r="X99" s="135"/>
      <c r="Y99" s="136"/>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c r="DE99" s="136"/>
      <c r="DF99" s="136"/>
      <c r="DG99" s="136"/>
      <c r="DH99" s="136"/>
      <c r="DI99" s="136"/>
      <c r="DJ99" s="136"/>
      <c r="DK99" s="136"/>
      <c r="DL99" s="136"/>
      <c r="DM99" s="136"/>
      <c r="DN99" s="136"/>
      <c r="DO99" s="136"/>
      <c r="DP99" s="136"/>
      <c r="DQ99" s="136"/>
      <c r="DR99" s="136"/>
      <c r="DS99" s="136"/>
      <c r="DT99" s="136"/>
      <c r="DU99" s="136"/>
      <c r="DV99" s="136"/>
      <c r="DW99" s="136"/>
      <c r="DX99" s="135"/>
      <c r="DY99" s="135"/>
      <c r="DZ99" s="135"/>
      <c r="EA99" s="135"/>
      <c r="EB99" s="136"/>
      <c r="EC99" s="135"/>
      <c r="ED99" s="136"/>
      <c r="EE99" s="136"/>
      <c r="EF99" s="135"/>
      <c r="EG99" s="135"/>
      <c r="EH99" s="136"/>
      <c r="EI99" s="135"/>
      <c r="EJ99" s="135"/>
      <c r="EK99" s="135"/>
      <c r="EL99" s="135"/>
      <c r="EM99" s="136"/>
      <c r="EN99" s="136"/>
      <c r="EO99" s="136"/>
      <c r="EP99" s="136"/>
      <c r="EQ99" s="136"/>
      <c r="ER99" s="135"/>
      <c r="ES99" s="136"/>
      <c r="ET99" s="135"/>
      <c r="EU99" s="136"/>
      <c r="EV99" s="136"/>
      <c r="EW99" s="136"/>
      <c r="EX99" s="136"/>
      <c r="EY99" s="136"/>
      <c r="EZ99" s="136"/>
      <c r="FA99" s="136"/>
      <c r="FB99" s="136"/>
      <c r="FC99" s="135"/>
      <c r="FD99" s="136"/>
      <c r="FE99" s="135">
        <v>1</v>
      </c>
      <c r="FF99" s="136"/>
      <c r="FG99" s="136">
        <v>1</v>
      </c>
      <c r="FH99" s="135"/>
      <c r="FI99" s="135"/>
      <c r="FJ99" s="136"/>
      <c r="FK99" s="136"/>
      <c r="FL99" s="136"/>
      <c r="FM99" s="136"/>
      <c r="FN99" s="136"/>
      <c r="FO99" s="136"/>
      <c r="FP99" s="136"/>
      <c r="FQ99" s="136"/>
      <c r="FR99" s="135"/>
      <c r="FS99" s="135"/>
      <c r="FT99" s="135"/>
      <c r="FU99" s="136"/>
      <c r="FV99" s="135"/>
      <c r="FW99" s="135"/>
      <c r="FX99" s="135"/>
      <c r="FY99" s="136"/>
      <c r="FZ99" s="136"/>
      <c r="GA99" s="136"/>
      <c r="GB99" s="136"/>
      <c r="GC99" s="136"/>
      <c r="GD99" s="135"/>
      <c r="GE99" s="135"/>
      <c r="GF99" s="136"/>
      <c r="GG99" s="135"/>
      <c r="GH99" s="136"/>
      <c r="GI99" s="135"/>
      <c r="GJ99" s="135"/>
      <c r="GK99" s="135"/>
      <c r="GL99" s="135"/>
      <c r="GM99" s="135"/>
      <c r="GN99" s="135"/>
      <c r="GO99" s="135"/>
      <c r="GP99" s="135"/>
      <c r="GQ99" s="135"/>
      <c r="GR99" s="135"/>
      <c r="GS99" s="135"/>
      <c r="GT99" s="135"/>
      <c r="GU99" s="135"/>
      <c r="GV99" s="135"/>
      <c r="GW99" s="135"/>
      <c r="GX99" s="135"/>
      <c r="GY99" s="135"/>
      <c r="GZ99" s="136"/>
      <c r="HA99" s="135"/>
      <c r="HB99" s="135"/>
      <c r="HC99" s="135"/>
      <c r="HD99" s="136"/>
      <c r="HE99" s="135"/>
      <c r="HF99" s="135"/>
      <c r="HG99" s="136"/>
      <c r="HH99" s="136"/>
      <c r="HI99" s="135"/>
      <c r="HJ99" s="136"/>
      <c r="HK99" s="136"/>
      <c r="HL99" s="135"/>
      <c r="HM99" s="136"/>
      <c r="HN99" s="136"/>
      <c r="HO99" s="135"/>
      <c r="HP99" s="136"/>
      <c r="HQ99" s="135"/>
      <c r="HR99" s="135"/>
      <c r="HS99" s="135"/>
      <c r="HT99" s="135"/>
      <c r="HU99" s="135"/>
      <c r="HV99" s="136"/>
      <c r="HW99" s="136"/>
      <c r="HX99" s="135"/>
      <c r="HY99" s="135"/>
      <c r="HZ99" s="136"/>
      <c r="IA99" s="135"/>
      <c r="IB99" s="135"/>
      <c r="IC99" s="136"/>
      <c r="ID99" s="136"/>
      <c r="IE99" s="136"/>
      <c r="IF99" s="136"/>
      <c r="IG99" s="134">
        <f t="shared" si="3"/>
        <v>2</v>
      </c>
      <c r="IH99" s="129" t="s">
        <v>568</v>
      </c>
      <c r="II99" s="133">
        <v>96</v>
      </c>
      <c r="IJ99" s="220"/>
      <c r="IL99" s="133">
        <v>96</v>
      </c>
    </row>
    <row r="100" spans="1:246" ht="26.25">
      <c r="A100" s="134">
        <f t="shared" si="2"/>
        <v>3</v>
      </c>
      <c r="B100" s="220"/>
      <c r="C100" s="133">
        <v>97</v>
      </c>
      <c r="D100" s="129" t="s">
        <v>570</v>
      </c>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6"/>
      <c r="BX100" s="136"/>
      <c r="BY100" s="136"/>
      <c r="BZ100" s="136"/>
      <c r="CA100" s="136"/>
      <c r="CB100" s="136"/>
      <c r="CC100" s="136"/>
      <c r="CD100" s="136"/>
      <c r="CE100" s="136"/>
      <c r="CF100" s="136"/>
      <c r="CG100" s="136"/>
      <c r="CH100" s="136"/>
      <c r="CI100" s="136"/>
      <c r="CJ100" s="136"/>
      <c r="CK100" s="136"/>
      <c r="CL100" s="136"/>
      <c r="CM100" s="136"/>
      <c r="CN100" s="136"/>
      <c r="CO100" s="136"/>
      <c r="CP100" s="136"/>
      <c r="CQ100" s="136"/>
      <c r="CR100" s="136"/>
      <c r="CS100" s="136"/>
      <c r="CT100" s="136"/>
      <c r="CU100" s="136"/>
      <c r="CV100" s="136"/>
      <c r="CW100" s="136"/>
      <c r="CX100" s="136"/>
      <c r="CY100" s="136"/>
      <c r="CZ100" s="136"/>
      <c r="DA100" s="136"/>
      <c r="DB100" s="136"/>
      <c r="DC100" s="136"/>
      <c r="DD100" s="136"/>
      <c r="DE100" s="136"/>
      <c r="DF100" s="136"/>
      <c r="DG100" s="136"/>
      <c r="DH100" s="136"/>
      <c r="DI100" s="136"/>
      <c r="DJ100" s="136"/>
      <c r="DK100" s="136"/>
      <c r="DL100" s="136"/>
      <c r="DM100" s="136"/>
      <c r="DN100" s="136"/>
      <c r="DO100" s="136"/>
      <c r="DP100" s="136"/>
      <c r="DQ100" s="136"/>
      <c r="DR100" s="136"/>
      <c r="DS100" s="136"/>
      <c r="DT100" s="136"/>
      <c r="DU100" s="136"/>
      <c r="DV100" s="136"/>
      <c r="DW100" s="136"/>
      <c r="DX100" s="136"/>
      <c r="DY100" s="136"/>
      <c r="DZ100" s="136"/>
      <c r="EA100" s="136"/>
      <c r="EB100" s="136"/>
      <c r="EC100" s="136"/>
      <c r="ED100" s="136"/>
      <c r="EE100" s="136"/>
      <c r="EF100" s="136"/>
      <c r="EG100" s="136"/>
      <c r="EH100" s="136"/>
      <c r="EI100" s="136"/>
      <c r="EJ100" s="136"/>
      <c r="EK100" s="136"/>
      <c r="EL100" s="136"/>
      <c r="EM100" s="136"/>
      <c r="EN100" s="136"/>
      <c r="EO100" s="136"/>
      <c r="EP100" s="136"/>
      <c r="EQ100" s="136"/>
      <c r="ER100" s="136"/>
      <c r="ES100" s="136"/>
      <c r="ET100" s="136"/>
      <c r="EU100" s="136"/>
      <c r="EV100" s="136"/>
      <c r="EW100" s="136"/>
      <c r="EX100" s="136"/>
      <c r="EY100" s="136"/>
      <c r="EZ100" s="136"/>
      <c r="FA100" s="136"/>
      <c r="FB100" s="136"/>
      <c r="FC100" s="136"/>
      <c r="FD100" s="136">
        <v>1</v>
      </c>
      <c r="FE100" s="136"/>
      <c r="FF100" s="136">
        <v>1</v>
      </c>
      <c r="FG100" s="136"/>
      <c r="FH100" s="136"/>
      <c r="FI100" s="136"/>
      <c r="FJ100" s="136"/>
      <c r="FK100" s="136"/>
      <c r="FL100" s="136"/>
      <c r="FM100" s="136"/>
      <c r="FN100" s="136"/>
      <c r="FO100" s="136"/>
      <c r="FP100" s="136"/>
      <c r="FQ100" s="136"/>
      <c r="FR100" s="136"/>
      <c r="FS100" s="136"/>
      <c r="FT100" s="136"/>
      <c r="FU100" s="136"/>
      <c r="FV100" s="136"/>
      <c r="FW100" s="136"/>
      <c r="FX100" s="136"/>
      <c r="FY100" s="136"/>
      <c r="FZ100" s="136"/>
      <c r="GA100" s="136"/>
      <c r="GB100" s="136"/>
      <c r="GC100" s="136"/>
      <c r="GD100" s="136"/>
      <c r="GE100" s="136"/>
      <c r="GF100" s="136"/>
      <c r="GG100" s="136"/>
      <c r="GH100" s="136"/>
      <c r="GI100" s="136"/>
      <c r="GJ100" s="136"/>
      <c r="GK100" s="136"/>
      <c r="GL100" s="136"/>
      <c r="GM100" s="136"/>
      <c r="GN100" s="136"/>
      <c r="GO100" s="136"/>
      <c r="GP100" s="136"/>
      <c r="GQ100" s="136"/>
      <c r="GR100" s="136"/>
      <c r="GS100" s="136"/>
      <c r="GT100" s="136"/>
      <c r="GU100" s="136"/>
      <c r="GV100" s="136"/>
      <c r="GW100" s="136"/>
      <c r="GX100" s="136"/>
      <c r="GY100" s="136"/>
      <c r="GZ100" s="136"/>
      <c r="HA100" s="136"/>
      <c r="HB100" s="136"/>
      <c r="HC100" s="136"/>
      <c r="HD100" s="136"/>
      <c r="HE100" s="136"/>
      <c r="HF100" s="136"/>
      <c r="HG100" s="136"/>
      <c r="HH100" s="136"/>
      <c r="HI100" s="136"/>
      <c r="HJ100" s="136"/>
      <c r="HK100" s="136"/>
      <c r="HL100" s="136"/>
      <c r="HM100" s="136"/>
      <c r="HN100" s="136"/>
      <c r="HO100" s="136"/>
      <c r="HP100" s="136"/>
      <c r="HQ100" s="136"/>
      <c r="HR100" s="136"/>
      <c r="HS100" s="136"/>
      <c r="HT100" s="136"/>
      <c r="HU100" s="136"/>
      <c r="HV100" s="136"/>
      <c r="HW100" s="136"/>
      <c r="HX100" s="136"/>
      <c r="HY100" s="136"/>
      <c r="HZ100" s="136"/>
      <c r="IA100" s="136"/>
      <c r="IB100" s="136"/>
      <c r="IC100" s="136"/>
      <c r="ID100" s="136"/>
      <c r="IE100" s="136">
        <v>1</v>
      </c>
      <c r="IF100" s="136"/>
      <c r="IG100" s="137">
        <f>SUM(E100:IF100)</f>
        <v>3</v>
      </c>
      <c r="IH100" s="129" t="s">
        <v>570</v>
      </c>
      <c r="II100" s="133">
        <v>97</v>
      </c>
      <c r="IJ100" s="220"/>
      <c r="IL100" s="133">
        <v>97</v>
      </c>
    </row>
    <row r="101" spans="1:246" ht="26.25">
      <c r="A101" s="134">
        <f t="shared" si="2"/>
        <v>2</v>
      </c>
      <c r="B101" s="220"/>
      <c r="C101" s="133">
        <v>98</v>
      </c>
      <c r="D101" s="129" t="s">
        <v>573</v>
      </c>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6"/>
      <c r="CY101" s="136"/>
      <c r="CZ101" s="136"/>
      <c r="DA101" s="136"/>
      <c r="DB101" s="136"/>
      <c r="DC101" s="136"/>
      <c r="DD101" s="136"/>
      <c r="DE101" s="136"/>
      <c r="DF101" s="136"/>
      <c r="DG101" s="136"/>
      <c r="DH101" s="136"/>
      <c r="DI101" s="136"/>
      <c r="DJ101" s="136"/>
      <c r="DK101" s="136"/>
      <c r="DL101" s="136"/>
      <c r="DM101" s="136"/>
      <c r="DN101" s="136"/>
      <c r="DO101" s="136"/>
      <c r="DP101" s="136"/>
      <c r="DQ101" s="136"/>
      <c r="DR101" s="136"/>
      <c r="DS101" s="136"/>
      <c r="DT101" s="136"/>
      <c r="DU101" s="136"/>
      <c r="DV101" s="136"/>
      <c r="DW101" s="136"/>
      <c r="DX101" s="136"/>
      <c r="DY101" s="136"/>
      <c r="DZ101" s="136"/>
      <c r="EA101" s="136"/>
      <c r="EB101" s="136"/>
      <c r="EC101" s="136"/>
      <c r="ED101" s="136"/>
      <c r="EE101" s="136"/>
      <c r="EF101" s="136"/>
      <c r="EG101" s="136"/>
      <c r="EH101" s="136"/>
      <c r="EI101" s="136"/>
      <c r="EJ101" s="136"/>
      <c r="EK101" s="136"/>
      <c r="EL101" s="136"/>
      <c r="EM101" s="136"/>
      <c r="EN101" s="136"/>
      <c r="EO101" s="136"/>
      <c r="EP101" s="136"/>
      <c r="EQ101" s="136"/>
      <c r="ER101" s="136"/>
      <c r="ES101" s="136"/>
      <c r="ET101" s="136"/>
      <c r="EU101" s="136"/>
      <c r="EV101" s="136"/>
      <c r="EW101" s="136"/>
      <c r="EX101" s="136"/>
      <c r="EY101" s="136"/>
      <c r="EZ101" s="136"/>
      <c r="FA101" s="136"/>
      <c r="FB101" s="136"/>
      <c r="FC101" s="136"/>
      <c r="FD101" s="136">
        <v>1</v>
      </c>
      <c r="FE101" s="136"/>
      <c r="FF101" s="136"/>
      <c r="FG101" s="136"/>
      <c r="FH101" s="136"/>
      <c r="FI101" s="136">
        <v>1</v>
      </c>
      <c r="FJ101" s="136"/>
      <c r="FK101" s="136"/>
      <c r="FL101" s="136"/>
      <c r="FM101" s="136"/>
      <c r="FN101" s="136"/>
      <c r="FO101" s="136"/>
      <c r="FP101" s="136"/>
      <c r="FQ101" s="136"/>
      <c r="FR101" s="136"/>
      <c r="FS101" s="136"/>
      <c r="FT101" s="136"/>
      <c r="FU101" s="136"/>
      <c r="FV101" s="136"/>
      <c r="FW101" s="136"/>
      <c r="FX101" s="136"/>
      <c r="FY101" s="136"/>
      <c r="FZ101" s="136"/>
      <c r="GA101" s="136"/>
      <c r="GB101" s="136"/>
      <c r="GC101" s="136"/>
      <c r="GD101" s="136"/>
      <c r="GE101" s="136"/>
      <c r="GF101" s="136"/>
      <c r="GG101" s="136"/>
      <c r="GH101" s="136"/>
      <c r="GI101" s="136"/>
      <c r="GJ101" s="136"/>
      <c r="GK101" s="136"/>
      <c r="GL101" s="136"/>
      <c r="GM101" s="136"/>
      <c r="GN101" s="136"/>
      <c r="GO101" s="136"/>
      <c r="GP101" s="136"/>
      <c r="GQ101" s="136"/>
      <c r="GR101" s="136"/>
      <c r="GS101" s="136"/>
      <c r="GT101" s="136"/>
      <c r="GU101" s="136"/>
      <c r="GV101" s="136"/>
      <c r="GW101" s="136"/>
      <c r="GX101" s="136"/>
      <c r="GY101" s="136"/>
      <c r="GZ101" s="136"/>
      <c r="HA101" s="136"/>
      <c r="HB101" s="136"/>
      <c r="HC101" s="136"/>
      <c r="HD101" s="136"/>
      <c r="HE101" s="136"/>
      <c r="HF101" s="136"/>
      <c r="HG101" s="136"/>
      <c r="HH101" s="136"/>
      <c r="HI101" s="136"/>
      <c r="HJ101" s="136"/>
      <c r="HK101" s="136"/>
      <c r="HL101" s="136"/>
      <c r="HM101" s="136"/>
      <c r="HN101" s="136"/>
      <c r="HO101" s="136"/>
      <c r="HP101" s="136"/>
      <c r="HQ101" s="136"/>
      <c r="HR101" s="136"/>
      <c r="HS101" s="136"/>
      <c r="HT101" s="136"/>
      <c r="HU101" s="136"/>
      <c r="HV101" s="136"/>
      <c r="HW101" s="136"/>
      <c r="HX101" s="136"/>
      <c r="HY101" s="136"/>
      <c r="HZ101" s="136"/>
      <c r="IA101" s="136"/>
      <c r="IB101" s="136"/>
      <c r="IC101" s="136"/>
      <c r="ID101" s="136"/>
      <c r="IE101" s="136"/>
      <c r="IF101" s="136"/>
      <c r="IG101" s="134">
        <f t="shared" si="3"/>
        <v>2</v>
      </c>
      <c r="IH101" s="129" t="s">
        <v>573</v>
      </c>
      <c r="II101" s="133">
        <v>98</v>
      </c>
      <c r="IJ101" s="220"/>
      <c r="IL101" s="133">
        <v>98</v>
      </c>
    </row>
    <row r="102" spans="1:246" ht="26.25">
      <c r="A102" s="134">
        <f t="shared" si="2"/>
        <v>2</v>
      </c>
      <c r="B102" s="220"/>
      <c r="C102" s="133">
        <v>99</v>
      </c>
      <c r="D102" s="129" t="s">
        <v>576</v>
      </c>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6"/>
      <c r="CB102" s="136">
        <v>1</v>
      </c>
      <c r="CC102" s="136"/>
      <c r="CD102" s="136"/>
      <c r="CE102" s="136"/>
      <c r="CF102" s="136"/>
      <c r="CG102" s="136"/>
      <c r="CH102" s="136"/>
      <c r="CI102" s="136"/>
      <c r="CJ102" s="136"/>
      <c r="CK102" s="136"/>
      <c r="CL102" s="136"/>
      <c r="CM102" s="136"/>
      <c r="CN102" s="136"/>
      <c r="CO102" s="136"/>
      <c r="CP102" s="136"/>
      <c r="CQ102" s="136"/>
      <c r="CR102" s="136"/>
      <c r="CS102" s="136"/>
      <c r="CT102" s="136"/>
      <c r="CU102" s="136"/>
      <c r="CV102" s="136"/>
      <c r="CW102" s="136"/>
      <c r="CX102" s="136"/>
      <c r="CY102" s="136"/>
      <c r="CZ102" s="136"/>
      <c r="DA102" s="136"/>
      <c r="DB102" s="136"/>
      <c r="DC102" s="136"/>
      <c r="DD102" s="136"/>
      <c r="DE102" s="136"/>
      <c r="DF102" s="136"/>
      <c r="DG102" s="136"/>
      <c r="DH102" s="136"/>
      <c r="DI102" s="136"/>
      <c r="DJ102" s="136">
        <v>1</v>
      </c>
      <c r="DK102" s="136"/>
      <c r="DL102" s="136"/>
      <c r="DM102" s="136"/>
      <c r="DN102" s="136"/>
      <c r="DO102" s="136"/>
      <c r="DP102" s="136"/>
      <c r="DQ102" s="136"/>
      <c r="DR102" s="136"/>
      <c r="DS102" s="136"/>
      <c r="DT102" s="136"/>
      <c r="DU102" s="136"/>
      <c r="DV102" s="136"/>
      <c r="DW102" s="136"/>
      <c r="DX102" s="136"/>
      <c r="DY102" s="136"/>
      <c r="DZ102" s="136"/>
      <c r="EA102" s="136"/>
      <c r="EB102" s="136"/>
      <c r="EC102" s="136"/>
      <c r="ED102" s="136"/>
      <c r="EE102" s="136"/>
      <c r="EF102" s="136"/>
      <c r="EG102" s="136"/>
      <c r="EH102" s="136"/>
      <c r="EI102" s="136"/>
      <c r="EJ102" s="136"/>
      <c r="EK102" s="136"/>
      <c r="EL102" s="136"/>
      <c r="EM102" s="136"/>
      <c r="EN102" s="136"/>
      <c r="EO102" s="136"/>
      <c r="EP102" s="136"/>
      <c r="EQ102" s="136"/>
      <c r="ER102" s="136"/>
      <c r="ES102" s="136"/>
      <c r="ET102" s="136"/>
      <c r="EU102" s="136"/>
      <c r="EV102" s="136"/>
      <c r="EW102" s="136"/>
      <c r="EX102" s="136"/>
      <c r="EY102" s="136"/>
      <c r="EZ102" s="136"/>
      <c r="FA102" s="136"/>
      <c r="FB102" s="136"/>
      <c r="FC102" s="136"/>
      <c r="FD102" s="136"/>
      <c r="FE102" s="136"/>
      <c r="FF102" s="136"/>
      <c r="FG102" s="136"/>
      <c r="FH102" s="136"/>
      <c r="FI102" s="136"/>
      <c r="FJ102" s="136"/>
      <c r="FK102" s="136"/>
      <c r="FL102" s="136"/>
      <c r="FM102" s="136"/>
      <c r="FN102" s="136"/>
      <c r="FO102" s="136"/>
      <c r="FP102" s="136"/>
      <c r="FQ102" s="136"/>
      <c r="FR102" s="136"/>
      <c r="FS102" s="136"/>
      <c r="FT102" s="136"/>
      <c r="FU102" s="136"/>
      <c r="FV102" s="136"/>
      <c r="FW102" s="136"/>
      <c r="FX102" s="136"/>
      <c r="FY102" s="136"/>
      <c r="FZ102" s="136"/>
      <c r="GA102" s="136"/>
      <c r="GB102" s="136"/>
      <c r="GC102" s="136"/>
      <c r="GD102" s="136"/>
      <c r="GE102" s="136"/>
      <c r="GF102" s="136"/>
      <c r="GG102" s="136"/>
      <c r="GH102" s="136"/>
      <c r="GI102" s="136"/>
      <c r="GJ102" s="136"/>
      <c r="GK102" s="136"/>
      <c r="GL102" s="136"/>
      <c r="GM102" s="136"/>
      <c r="GN102" s="136"/>
      <c r="GO102" s="136"/>
      <c r="GP102" s="136"/>
      <c r="GQ102" s="136"/>
      <c r="GR102" s="136"/>
      <c r="GS102" s="136"/>
      <c r="GT102" s="136"/>
      <c r="GU102" s="136"/>
      <c r="GV102" s="136"/>
      <c r="GW102" s="136"/>
      <c r="GX102" s="136"/>
      <c r="GY102" s="136"/>
      <c r="GZ102" s="136"/>
      <c r="HA102" s="136"/>
      <c r="HB102" s="136"/>
      <c r="HC102" s="136"/>
      <c r="HD102" s="136"/>
      <c r="HE102" s="136"/>
      <c r="HF102" s="136"/>
      <c r="HG102" s="136"/>
      <c r="HH102" s="136"/>
      <c r="HI102" s="136"/>
      <c r="HJ102" s="136"/>
      <c r="HK102" s="136"/>
      <c r="HL102" s="136"/>
      <c r="HM102" s="136"/>
      <c r="HN102" s="136"/>
      <c r="HO102" s="136"/>
      <c r="HP102" s="136"/>
      <c r="HQ102" s="136"/>
      <c r="HR102" s="136"/>
      <c r="HS102" s="136"/>
      <c r="HT102" s="136"/>
      <c r="HU102" s="136"/>
      <c r="HV102" s="136"/>
      <c r="HW102" s="136"/>
      <c r="HX102" s="136"/>
      <c r="HY102" s="136"/>
      <c r="HZ102" s="136"/>
      <c r="IA102" s="136"/>
      <c r="IB102" s="136"/>
      <c r="IC102" s="136"/>
      <c r="ID102" s="136"/>
      <c r="IE102" s="136"/>
      <c r="IF102" s="136"/>
      <c r="IG102" s="134">
        <f t="shared" si="3"/>
        <v>2</v>
      </c>
      <c r="IH102" s="129" t="s">
        <v>576</v>
      </c>
      <c r="II102" s="133">
        <v>99</v>
      </c>
      <c r="IJ102" s="220"/>
      <c r="IL102" s="133">
        <v>99</v>
      </c>
    </row>
    <row r="103" spans="1:246" ht="26.25">
      <c r="A103" s="134">
        <f t="shared" si="2"/>
        <v>2</v>
      </c>
      <c r="B103" s="220"/>
      <c r="C103" s="133">
        <v>100</v>
      </c>
      <c r="D103" s="129" t="s">
        <v>578</v>
      </c>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c r="BS103" s="136"/>
      <c r="BT103" s="136"/>
      <c r="BU103" s="136"/>
      <c r="BV103" s="136"/>
      <c r="BW103" s="136"/>
      <c r="BX103" s="136"/>
      <c r="BY103" s="136"/>
      <c r="BZ103" s="136"/>
      <c r="CA103" s="136"/>
      <c r="CB103" s="136"/>
      <c r="CC103" s="136"/>
      <c r="CD103" s="136"/>
      <c r="CE103" s="136"/>
      <c r="CF103" s="136"/>
      <c r="CG103" s="136"/>
      <c r="CH103" s="136"/>
      <c r="CI103" s="136"/>
      <c r="CJ103" s="136"/>
      <c r="CK103" s="136"/>
      <c r="CL103" s="136"/>
      <c r="CM103" s="136"/>
      <c r="CN103" s="136"/>
      <c r="CO103" s="136"/>
      <c r="CP103" s="136"/>
      <c r="CQ103" s="136"/>
      <c r="CR103" s="136"/>
      <c r="CS103" s="136"/>
      <c r="CT103" s="136"/>
      <c r="CU103" s="136"/>
      <c r="CV103" s="136"/>
      <c r="CW103" s="136"/>
      <c r="CX103" s="136"/>
      <c r="CY103" s="136"/>
      <c r="CZ103" s="136"/>
      <c r="DA103" s="136"/>
      <c r="DB103" s="136"/>
      <c r="DC103" s="136"/>
      <c r="DD103" s="136"/>
      <c r="DE103" s="136"/>
      <c r="DF103" s="136"/>
      <c r="DG103" s="136"/>
      <c r="DH103" s="136"/>
      <c r="DI103" s="136"/>
      <c r="DJ103" s="136">
        <v>1</v>
      </c>
      <c r="DK103" s="136"/>
      <c r="DL103" s="136"/>
      <c r="DM103" s="136"/>
      <c r="DN103" s="136"/>
      <c r="DO103" s="136"/>
      <c r="DP103" s="136"/>
      <c r="DQ103" s="136"/>
      <c r="DR103" s="136"/>
      <c r="DS103" s="136"/>
      <c r="DT103" s="136"/>
      <c r="DU103" s="136"/>
      <c r="DV103" s="136"/>
      <c r="DW103" s="136"/>
      <c r="DX103" s="136"/>
      <c r="DY103" s="136"/>
      <c r="DZ103" s="136"/>
      <c r="EA103" s="136"/>
      <c r="EB103" s="136"/>
      <c r="EC103" s="136"/>
      <c r="ED103" s="136"/>
      <c r="EE103" s="136"/>
      <c r="EF103" s="136"/>
      <c r="EG103" s="136"/>
      <c r="EH103" s="136"/>
      <c r="EI103" s="136"/>
      <c r="EJ103" s="136"/>
      <c r="EK103" s="136"/>
      <c r="EL103" s="136"/>
      <c r="EM103" s="136"/>
      <c r="EN103" s="136"/>
      <c r="EO103" s="136"/>
      <c r="EP103" s="136"/>
      <c r="EQ103" s="136"/>
      <c r="ER103" s="136"/>
      <c r="ES103" s="136"/>
      <c r="ET103" s="136"/>
      <c r="EU103" s="136"/>
      <c r="EV103" s="136"/>
      <c r="EW103" s="136"/>
      <c r="EX103" s="136"/>
      <c r="EY103" s="136">
        <v>1</v>
      </c>
      <c r="EZ103" s="136"/>
      <c r="FA103" s="136"/>
      <c r="FB103" s="136"/>
      <c r="FC103" s="136"/>
      <c r="FD103" s="136"/>
      <c r="FE103" s="136"/>
      <c r="FF103" s="136"/>
      <c r="FG103" s="136"/>
      <c r="FH103" s="136"/>
      <c r="FI103" s="136"/>
      <c r="FJ103" s="136"/>
      <c r="FK103" s="136"/>
      <c r="FL103" s="136"/>
      <c r="FM103" s="136"/>
      <c r="FN103" s="136"/>
      <c r="FO103" s="136"/>
      <c r="FP103" s="136"/>
      <c r="FQ103" s="136"/>
      <c r="FR103" s="136"/>
      <c r="FS103" s="136"/>
      <c r="FT103" s="136"/>
      <c r="FU103" s="136"/>
      <c r="FV103" s="136"/>
      <c r="FW103" s="136"/>
      <c r="FX103" s="136"/>
      <c r="FY103" s="136"/>
      <c r="FZ103" s="136"/>
      <c r="GA103" s="136"/>
      <c r="GB103" s="136"/>
      <c r="GC103" s="136"/>
      <c r="GD103" s="136"/>
      <c r="GE103" s="136"/>
      <c r="GF103" s="136"/>
      <c r="GG103" s="136"/>
      <c r="GH103" s="136"/>
      <c r="GI103" s="136"/>
      <c r="GJ103" s="136"/>
      <c r="GK103" s="136"/>
      <c r="GL103" s="136"/>
      <c r="GM103" s="136"/>
      <c r="GN103" s="136"/>
      <c r="GO103" s="136"/>
      <c r="GP103" s="136"/>
      <c r="GQ103" s="136"/>
      <c r="GR103" s="136"/>
      <c r="GS103" s="136"/>
      <c r="GT103" s="136"/>
      <c r="GU103" s="136"/>
      <c r="GV103" s="136"/>
      <c r="GW103" s="136"/>
      <c r="GX103" s="136"/>
      <c r="GY103" s="136"/>
      <c r="GZ103" s="136"/>
      <c r="HA103" s="136"/>
      <c r="HB103" s="136"/>
      <c r="HC103" s="136"/>
      <c r="HD103" s="136"/>
      <c r="HE103" s="136"/>
      <c r="HF103" s="136"/>
      <c r="HG103" s="136"/>
      <c r="HH103" s="136"/>
      <c r="HI103" s="136"/>
      <c r="HJ103" s="136"/>
      <c r="HK103" s="136"/>
      <c r="HL103" s="136"/>
      <c r="HM103" s="136"/>
      <c r="HN103" s="136"/>
      <c r="HO103" s="136"/>
      <c r="HP103" s="136"/>
      <c r="HQ103" s="136"/>
      <c r="HR103" s="136"/>
      <c r="HS103" s="136"/>
      <c r="HT103" s="136"/>
      <c r="HU103" s="136"/>
      <c r="HV103" s="136"/>
      <c r="HW103" s="136"/>
      <c r="HX103" s="136"/>
      <c r="HY103" s="136"/>
      <c r="HZ103" s="136"/>
      <c r="IA103" s="136"/>
      <c r="IB103" s="136"/>
      <c r="IC103" s="136"/>
      <c r="ID103" s="136"/>
      <c r="IE103" s="136"/>
      <c r="IF103" s="136"/>
      <c r="IG103" s="134">
        <f t="shared" si="3"/>
        <v>2</v>
      </c>
      <c r="IH103" s="129" t="s">
        <v>578</v>
      </c>
      <c r="II103" s="133">
        <v>100</v>
      </c>
      <c r="IJ103" s="220"/>
      <c r="IL103" s="133">
        <v>100</v>
      </c>
    </row>
    <row r="104" spans="1:246" ht="26.25">
      <c r="A104" s="134">
        <f t="shared" si="2"/>
        <v>2</v>
      </c>
      <c r="B104" s="220"/>
      <c r="C104" s="133">
        <v>101</v>
      </c>
      <c r="D104" s="129" t="s">
        <v>580</v>
      </c>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6"/>
      <c r="BT104" s="136"/>
      <c r="BU104" s="136"/>
      <c r="BV104" s="136"/>
      <c r="BW104" s="136"/>
      <c r="BX104" s="136"/>
      <c r="BY104" s="136"/>
      <c r="BZ104" s="136"/>
      <c r="CA104" s="136"/>
      <c r="CB104" s="136"/>
      <c r="CC104" s="136"/>
      <c r="CD104" s="136"/>
      <c r="CE104" s="136"/>
      <c r="CF104" s="136"/>
      <c r="CG104" s="136"/>
      <c r="CH104" s="136"/>
      <c r="CI104" s="136"/>
      <c r="CJ104" s="136"/>
      <c r="CK104" s="136"/>
      <c r="CL104" s="136"/>
      <c r="CM104" s="136"/>
      <c r="CN104" s="136"/>
      <c r="CO104" s="136"/>
      <c r="CP104" s="136"/>
      <c r="CQ104" s="136"/>
      <c r="CR104" s="136"/>
      <c r="CS104" s="136"/>
      <c r="CT104" s="136"/>
      <c r="CU104" s="136"/>
      <c r="CV104" s="136"/>
      <c r="CW104" s="136"/>
      <c r="CX104" s="136"/>
      <c r="CY104" s="136"/>
      <c r="CZ104" s="136"/>
      <c r="DA104" s="136"/>
      <c r="DB104" s="136"/>
      <c r="DC104" s="136"/>
      <c r="DD104" s="136"/>
      <c r="DE104" s="136"/>
      <c r="DF104" s="136"/>
      <c r="DG104" s="136"/>
      <c r="DH104" s="136"/>
      <c r="DI104" s="136"/>
      <c r="DJ104" s="136"/>
      <c r="DK104" s="136"/>
      <c r="DL104" s="136"/>
      <c r="DM104" s="136"/>
      <c r="DN104" s="136"/>
      <c r="DO104" s="136"/>
      <c r="DP104" s="136"/>
      <c r="DQ104" s="136"/>
      <c r="DR104" s="136"/>
      <c r="DS104" s="136"/>
      <c r="DT104" s="136"/>
      <c r="DU104" s="136"/>
      <c r="DV104" s="136"/>
      <c r="DW104" s="136"/>
      <c r="DX104" s="136"/>
      <c r="DY104" s="136"/>
      <c r="DZ104" s="136"/>
      <c r="EA104" s="136"/>
      <c r="EB104" s="136"/>
      <c r="EC104" s="136"/>
      <c r="ED104" s="136"/>
      <c r="EE104" s="136"/>
      <c r="EF104" s="136"/>
      <c r="EG104" s="136"/>
      <c r="EH104" s="136"/>
      <c r="EI104" s="136"/>
      <c r="EJ104" s="136"/>
      <c r="EK104" s="136"/>
      <c r="EL104" s="136"/>
      <c r="EM104" s="136"/>
      <c r="EN104" s="136"/>
      <c r="EO104" s="136"/>
      <c r="EP104" s="136"/>
      <c r="EQ104" s="136"/>
      <c r="ER104" s="136"/>
      <c r="ES104" s="136"/>
      <c r="ET104" s="136"/>
      <c r="EU104" s="136"/>
      <c r="EV104" s="136"/>
      <c r="EW104" s="136"/>
      <c r="EX104" s="136"/>
      <c r="EY104" s="136"/>
      <c r="EZ104" s="136"/>
      <c r="FA104" s="136"/>
      <c r="FB104" s="136"/>
      <c r="FC104" s="136"/>
      <c r="FD104" s="136"/>
      <c r="FE104" s="136"/>
      <c r="FF104" s="136"/>
      <c r="FG104" s="136"/>
      <c r="FH104" s="136"/>
      <c r="FI104" s="136"/>
      <c r="FJ104" s="136"/>
      <c r="FK104" s="136"/>
      <c r="FL104" s="136"/>
      <c r="FM104" s="136"/>
      <c r="FN104" s="136"/>
      <c r="FO104" s="136"/>
      <c r="FP104" s="136"/>
      <c r="FQ104" s="136"/>
      <c r="FR104" s="136"/>
      <c r="FS104" s="136"/>
      <c r="FT104" s="136"/>
      <c r="FU104" s="136"/>
      <c r="FV104" s="136"/>
      <c r="FW104" s="136"/>
      <c r="FX104" s="136"/>
      <c r="FY104" s="136"/>
      <c r="FZ104" s="136"/>
      <c r="GA104" s="136"/>
      <c r="GB104" s="136"/>
      <c r="GC104" s="136"/>
      <c r="GD104" s="136"/>
      <c r="GE104" s="136"/>
      <c r="GF104" s="136"/>
      <c r="GG104" s="136"/>
      <c r="GH104" s="136"/>
      <c r="GI104" s="136"/>
      <c r="GJ104" s="136"/>
      <c r="GK104" s="136"/>
      <c r="GL104" s="136"/>
      <c r="GM104" s="136"/>
      <c r="GN104" s="136"/>
      <c r="GO104" s="136"/>
      <c r="GP104" s="136"/>
      <c r="GQ104" s="136"/>
      <c r="GR104" s="136"/>
      <c r="GS104" s="136"/>
      <c r="GT104" s="136"/>
      <c r="GU104" s="136"/>
      <c r="GV104" s="136"/>
      <c r="GW104" s="136"/>
      <c r="GX104" s="136"/>
      <c r="GY104" s="136"/>
      <c r="GZ104" s="136"/>
      <c r="HA104" s="136"/>
      <c r="HB104" s="136"/>
      <c r="HC104" s="136"/>
      <c r="HD104" s="136"/>
      <c r="HE104" s="136"/>
      <c r="HF104" s="136"/>
      <c r="HG104" s="136"/>
      <c r="HH104" s="136"/>
      <c r="HI104" s="136"/>
      <c r="HJ104" s="136"/>
      <c r="HK104" s="136"/>
      <c r="HL104" s="136"/>
      <c r="HM104" s="136"/>
      <c r="HN104" s="136"/>
      <c r="HO104" s="136"/>
      <c r="HP104" s="136"/>
      <c r="HQ104" s="136"/>
      <c r="HR104" s="136"/>
      <c r="HS104" s="136"/>
      <c r="HT104" s="136"/>
      <c r="HU104" s="136"/>
      <c r="HV104" s="136"/>
      <c r="HW104" s="136"/>
      <c r="HX104" s="136"/>
      <c r="HY104" s="136"/>
      <c r="HZ104" s="136"/>
      <c r="IA104" s="136"/>
      <c r="IB104" s="136"/>
      <c r="IC104" s="136"/>
      <c r="ID104" s="136"/>
      <c r="IE104" s="136">
        <v>1</v>
      </c>
      <c r="IF104" s="136">
        <v>1</v>
      </c>
      <c r="IG104" s="134">
        <f t="shared" si="3"/>
        <v>2</v>
      </c>
      <c r="IH104" s="129" t="s">
        <v>580</v>
      </c>
      <c r="II104" s="133">
        <v>101</v>
      </c>
      <c r="IJ104" s="220"/>
      <c r="IL104" s="133">
        <v>101</v>
      </c>
    </row>
    <row r="105" spans="1:246" ht="26.25">
      <c r="A105" s="134">
        <f t="shared" si="2"/>
        <v>3</v>
      </c>
      <c r="B105" s="220"/>
      <c r="C105" s="133">
        <v>102</v>
      </c>
      <c r="D105" s="129" t="s">
        <v>581</v>
      </c>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6"/>
      <c r="CY105" s="136"/>
      <c r="CZ105" s="136"/>
      <c r="DA105" s="136"/>
      <c r="DB105" s="136"/>
      <c r="DC105" s="136"/>
      <c r="DD105" s="136"/>
      <c r="DE105" s="136"/>
      <c r="DF105" s="136"/>
      <c r="DG105" s="136"/>
      <c r="DH105" s="136"/>
      <c r="DI105" s="136"/>
      <c r="DJ105" s="136"/>
      <c r="DK105" s="136"/>
      <c r="DL105" s="136">
        <v>1</v>
      </c>
      <c r="DM105" s="136"/>
      <c r="DN105" s="136"/>
      <c r="DO105" s="136"/>
      <c r="DP105" s="136"/>
      <c r="DQ105" s="136"/>
      <c r="DR105" s="136"/>
      <c r="DS105" s="136"/>
      <c r="DT105" s="136"/>
      <c r="DU105" s="136"/>
      <c r="DV105" s="136"/>
      <c r="DW105" s="136"/>
      <c r="DX105" s="136"/>
      <c r="DY105" s="136"/>
      <c r="DZ105" s="136"/>
      <c r="EA105" s="136"/>
      <c r="EB105" s="136"/>
      <c r="EC105" s="136"/>
      <c r="ED105" s="136"/>
      <c r="EE105" s="136"/>
      <c r="EF105" s="136"/>
      <c r="EG105" s="136"/>
      <c r="EH105" s="136"/>
      <c r="EI105" s="136"/>
      <c r="EJ105" s="136"/>
      <c r="EK105" s="136"/>
      <c r="EL105" s="136"/>
      <c r="EM105" s="136"/>
      <c r="EN105" s="136"/>
      <c r="EO105" s="136"/>
      <c r="EP105" s="136"/>
      <c r="EQ105" s="136"/>
      <c r="ER105" s="136"/>
      <c r="ES105" s="136"/>
      <c r="ET105" s="136"/>
      <c r="EU105" s="136"/>
      <c r="EV105" s="136"/>
      <c r="EW105" s="136"/>
      <c r="EX105" s="136"/>
      <c r="EY105" s="136"/>
      <c r="EZ105" s="136"/>
      <c r="FA105" s="136"/>
      <c r="FB105" s="136">
        <v>1</v>
      </c>
      <c r="FC105" s="136"/>
      <c r="FD105" s="136"/>
      <c r="FE105" s="136"/>
      <c r="FF105" s="136"/>
      <c r="FG105" s="136"/>
      <c r="FH105" s="136"/>
      <c r="FI105" s="136"/>
      <c r="FJ105" s="136"/>
      <c r="FK105" s="136"/>
      <c r="FL105" s="136"/>
      <c r="FM105" s="136"/>
      <c r="FN105" s="136"/>
      <c r="FO105" s="136"/>
      <c r="FP105" s="136"/>
      <c r="FQ105" s="136"/>
      <c r="FR105" s="136"/>
      <c r="FS105" s="136"/>
      <c r="FT105" s="136"/>
      <c r="FU105" s="136"/>
      <c r="FV105" s="136"/>
      <c r="FW105" s="136"/>
      <c r="FX105" s="136"/>
      <c r="FY105" s="136"/>
      <c r="FZ105" s="136"/>
      <c r="GA105" s="136"/>
      <c r="GB105" s="136"/>
      <c r="GC105" s="136"/>
      <c r="GD105" s="136"/>
      <c r="GE105" s="136"/>
      <c r="GF105" s="136"/>
      <c r="GG105" s="136"/>
      <c r="GH105" s="136"/>
      <c r="GI105" s="136"/>
      <c r="GJ105" s="136"/>
      <c r="GK105" s="136"/>
      <c r="GL105" s="136"/>
      <c r="GM105" s="136"/>
      <c r="GN105" s="136"/>
      <c r="GO105" s="136"/>
      <c r="GP105" s="136"/>
      <c r="GQ105" s="136"/>
      <c r="GR105" s="136"/>
      <c r="GS105" s="136"/>
      <c r="GT105" s="136"/>
      <c r="GU105" s="136"/>
      <c r="GV105" s="136"/>
      <c r="GW105" s="136"/>
      <c r="GX105" s="136"/>
      <c r="GY105" s="136"/>
      <c r="GZ105" s="136"/>
      <c r="HA105" s="136"/>
      <c r="HB105" s="136"/>
      <c r="HC105" s="136"/>
      <c r="HD105" s="136"/>
      <c r="HE105" s="136"/>
      <c r="HF105" s="136"/>
      <c r="HG105" s="136"/>
      <c r="HH105" s="136"/>
      <c r="HI105" s="136"/>
      <c r="HJ105" s="136"/>
      <c r="HK105" s="136"/>
      <c r="HL105" s="136"/>
      <c r="HM105" s="136"/>
      <c r="HN105" s="136"/>
      <c r="HO105" s="136"/>
      <c r="HP105" s="136"/>
      <c r="HQ105" s="136"/>
      <c r="HR105" s="136"/>
      <c r="HS105" s="136"/>
      <c r="HT105" s="136"/>
      <c r="HU105" s="136"/>
      <c r="HV105" s="136"/>
      <c r="HW105" s="136"/>
      <c r="HX105" s="136"/>
      <c r="HY105" s="136"/>
      <c r="HZ105" s="136"/>
      <c r="IA105" s="136"/>
      <c r="IB105" s="136"/>
      <c r="IC105" s="136"/>
      <c r="ID105" s="136"/>
      <c r="IE105" s="136">
        <v>1</v>
      </c>
      <c r="IF105" s="136"/>
      <c r="IG105" s="137">
        <f t="shared" si="3"/>
        <v>3</v>
      </c>
      <c r="IH105" s="129" t="s">
        <v>581</v>
      </c>
      <c r="II105" s="133">
        <v>102</v>
      </c>
      <c r="IJ105" s="220"/>
      <c r="IL105" s="133">
        <v>102</v>
      </c>
    </row>
    <row r="106" spans="1:246" ht="26.25">
      <c r="A106" s="134">
        <f t="shared" si="2"/>
        <v>3</v>
      </c>
      <c r="B106" s="220"/>
      <c r="C106" s="133">
        <v>103</v>
      </c>
      <c r="D106" s="129" t="s">
        <v>583</v>
      </c>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136"/>
      <c r="BY106" s="136"/>
      <c r="BZ106" s="136"/>
      <c r="CA106" s="136"/>
      <c r="CB106" s="136">
        <v>1</v>
      </c>
      <c r="CC106" s="136"/>
      <c r="CD106" s="136"/>
      <c r="CE106" s="136"/>
      <c r="CF106" s="136"/>
      <c r="CG106" s="136"/>
      <c r="CH106" s="136"/>
      <c r="CI106" s="136"/>
      <c r="CJ106" s="136"/>
      <c r="CK106" s="136"/>
      <c r="CL106" s="136"/>
      <c r="CM106" s="136"/>
      <c r="CN106" s="136"/>
      <c r="CO106" s="136"/>
      <c r="CP106" s="136"/>
      <c r="CQ106" s="136"/>
      <c r="CR106" s="136"/>
      <c r="CS106" s="136"/>
      <c r="CT106" s="136"/>
      <c r="CU106" s="136"/>
      <c r="CV106" s="136"/>
      <c r="CW106" s="136"/>
      <c r="CX106" s="136"/>
      <c r="CY106" s="136"/>
      <c r="CZ106" s="136"/>
      <c r="DA106" s="136"/>
      <c r="DB106" s="136"/>
      <c r="DC106" s="136"/>
      <c r="DD106" s="136"/>
      <c r="DE106" s="136"/>
      <c r="DF106" s="136"/>
      <c r="DG106" s="136"/>
      <c r="DH106" s="136"/>
      <c r="DI106" s="136"/>
      <c r="DJ106" s="136"/>
      <c r="DK106" s="136"/>
      <c r="DL106" s="136"/>
      <c r="DM106" s="136">
        <v>1</v>
      </c>
      <c r="DN106" s="136"/>
      <c r="DO106" s="136"/>
      <c r="DP106" s="136"/>
      <c r="DQ106" s="136"/>
      <c r="DR106" s="136"/>
      <c r="DS106" s="136"/>
      <c r="DT106" s="136"/>
      <c r="DU106" s="136"/>
      <c r="DV106" s="136"/>
      <c r="DW106" s="136"/>
      <c r="DX106" s="136"/>
      <c r="DY106" s="136"/>
      <c r="DZ106" s="136"/>
      <c r="EA106" s="136"/>
      <c r="EB106" s="136"/>
      <c r="EC106" s="136"/>
      <c r="ED106" s="136"/>
      <c r="EE106" s="136"/>
      <c r="EF106" s="136"/>
      <c r="EG106" s="136"/>
      <c r="EH106" s="136"/>
      <c r="EI106" s="136"/>
      <c r="EJ106" s="136"/>
      <c r="EK106" s="136"/>
      <c r="EL106" s="136"/>
      <c r="EM106" s="136"/>
      <c r="EN106" s="136"/>
      <c r="EO106" s="136"/>
      <c r="EP106" s="136"/>
      <c r="EQ106" s="136"/>
      <c r="ER106" s="136"/>
      <c r="ES106" s="136"/>
      <c r="ET106" s="136"/>
      <c r="EU106" s="136"/>
      <c r="EV106" s="136"/>
      <c r="EW106" s="136"/>
      <c r="EX106" s="136"/>
      <c r="EY106" s="136"/>
      <c r="EZ106" s="136"/>
      <c r="FA106" s="136"/>
      <c r="FB106" s="136"/>
      <c r="FC106" s="136"/>
      <c r="FD106" s="136"/>
      <c r="FE106" s="136"/>
      <c r="FF106" s="136"/>
      <c r="FG106" s="136"/>
      <c r="FH106" s="136"/>
      <c r="FI106" s="136"/>
      <c r="FJ106" s="136"/>
      <c r="FK106" s="136"/>
      <c r="FL106" s="136"/>
      <c r="FM106" s="136"/>
      <c r="FN106" s="136"/>
      <c r="FO106" s="136"/>
      <c r="FP106" s="136"/>
      <c r="FQ106" s="136"/>
      <c r="FR106" s="136"/>
      <c r="FS106" s="136"/>
      <c r="FT106" s="136"/>
      <c r="FU106" s="136"/>
      <c r="FV106" s="136"/>
      <c r="FW106" s="136"/>
      <c r="FX106" s="136"/>
      <c r="FY106" s="136"/>
      <c r="FZ106" s="136"/>
      <c r="GA106" s="136"/>
      <c r="GB106" s="136"/>
      <c r="GC106" s="136"/>
      <c r="GD106" s="136"/>
      <c r="GE106" s="136"/>
      <c r="GF106" s="136"/>
      <c r="GG106" s="136"/>
      <c r="GH106" s="136"/>
      <c r="GI106" s="136"/>
      <c r="GJ106" s="136"/>
      <c r="GK106" s="136"/>
      <c r="GL106" s="136"/>
      <c r="GM106" s="136"/>
      <c r="GN106" s="136"/>
      <c r="GO106" s="136"/>
      <c r="GP106" s="136"/>
      <c r="GQ106" s="136"/>
      <c r="GR106" s="136"/>
      <c r="GS106" s="136"/>
      <c r="GT106" s="136"/>
      <c r="GU106" s="136"/>
      <c r="GV106" s="136"/>
      <c r="GW106" s="136"/>
      <c r="GX106" s="136"/>
      <c r="GY106" s="136"/>
      <c r="GZ106" s="136"/>
      <c r="HA106" s="136"/>
      <c r="HB106" s="136"/>
      <c r="HC106" s="136"/>
      <c r="HD106" s="136"/>
      <c r="HE106" s="136"/>
      <c r="HF106" s="136"/>
      <c r="HG106" s="136"/>
      <c r="HH106" s="136"/>
      <c r="HI106" s="136"/>
      <c r="HJ106" s="136"/>
      <c r="HK106" s="136"/>
      <c r="HL106" s="136"/>
      <c r="HM106" s="136"/>
      <c r="HN106" s="136"/>
      <c r="HO106" s="136"/>
      <c r="HP106" s="136"/>
      <c r="HQ106" s="136"/>
      <c r="HR106" s="136"/>
      <c r="HS106" s="136"/>
      <c r="HT106" s="136"/>
      <c r="HU106" s="136"/>
      <c r="HV106" s="136"/>
      <c r="HW106" s="136"/>
      <c r="HX106" s="136"/>
      <c r="HY106" s="136"/>
      <c r="HZ106" s="136"/>
      <c r="IA106" s="136"/>
      <c r="IB106" s="136"/>
      <c r="IC106" s="136"/>
      <c r="ID106" s="136"/>
      <c r="IE106" s="136">
        <v>1</v>
      </c>
      <c r="IF106" s="136"/>
      <c r="IG106" s="137">
        <f t="shared" si="3"/>
        <v>3</v>
      </c>
      <c r="IH106" s="129" t="s">
        <v>583</v>
      </c>
      <c r="II106" s="133">
        <v>103</v>
      </c>
      <c r="IJ106" s="220"/>
      <c r="IL106" s="133">
        <v>103</v>
      </c>
    </row>
    <row r="107" spans="1:246" ht="26.25">
      <c r="A107" s="134">
        <f t="shared" si="2"/>
        <v>3</v>
      </c>
      <c r="B107" s="220"/>
      <c r="C107" s="133">
        <v>104</v>
      </c>
      <c r="D107" s="129" t="s">
        <v>586</v>
      </c>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c r="BM107" s="136"/>
      <c r="BN107" s="136"/>
      <c r="BO107" s="136"/>
      <c r="BP107" s="136"/>
      <c r="BQ107" s="136"/>
      <c r="BR107" s="136"/>
      <c r="BS107" s="136"/>
      <c r="BT107" s="136"/>
      <c r="BU107" s="136"/>
      <c r="BV107" s="136"/>
      <c r="BW107" s="136"/>
      <c r="BX107" s="136"/>
      <c r="BY107" s="136"/>
      <c r="BZ107" s="136"/>
      <c r="CA107" s="136"/>
      <c r="CB107" s="136"/>
      <c r="CC107" s="136"/>
      <c r="CD107" s="136"/>
      <c r="CE107" s="136"/>
      <c r="CF107" s="136"/>
      <c r="CG107" s="136"/>
      <c r="CH107" s="136"/>
      <c r="CI107" s="136"/>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6"/>
      <c r="DE107" s="136"/>
      <c r="DF107" s="136"/>
      <c r="DG107" s="136"/>
      <c r="DH107" s="136"/>
      <c r="DI107" s="136"/>
      <c r="DJ107" s="136"/>
      <c r="DK107" s="136"/>
      <c r="DL107" s="136"/>
      <c r="DM107" s="136">
        <v>1</v>
      </c>
      <c r="DN107" s="136"/>
      <c r="DO107" s="136"/>
      <c r="DP107" s="136"/>
      <c r="DQ107" s="136"/>
      <c r="DR107" s="136"/>
      <c r="DS107" s="136"/>
      <c r="DT107" s="136"/>
      <c r="DU107" s="136"/>
      <c r="DV107" s="136"/>
      <c r="DW107" s="136"/>
      <c r="DX107" s="136"/>
      <c r="DY107" s="136"/>
      <c r="DZ107" s="136"/>
      <c r="EA107" s="136"/>
      <c r="EB107" s="136"/>
      <c r="EC107" s="136"/>
      <c r="ED107" s="136"/>
      <c r="EE107" s="136"/>
      <c r="EF107" s="136"/>
      <c r="EG107" s="136"/>
      <c r="EH107" s="136"/>
      <c r="EI107" s="136"/>
      <c r="EJ107" s="136"/>
      <c r="EK107" s="136"/>
      <c r="EL107" s="136"/>
      <c r="EM107" s="136"/>
      <c r="EN107" s="136"/>
      <c r="EO107" s="136"/>
      <c r="EP107" s="136"/>
      <c r="EQ107" s="136"/>
      <c r="ER107" s="136"/>
      <c r="ES107" s="136"/>
      <c r="ET107" s="136"/>
      <c r="EU107" s="136"/>
      <c r="EV107" s="136"/>
      <c r="EW107" s="136"/>
      <c r="EX107" s="136"/>
      <c r="EY107" s="136">
        <v>1</v>
      </c>
      <c r="EZ107" s="136"/>
      <c r="FA107" s="136"/>
      <c r="FB107" s="136"/>
      <c r="FC107" s="136"/>
      <c r="FD107" s="136"/>
      <c r="FE107" s="136"/>
      <c r="FF107" s="136"/>
      <c r="FG107" s="136"/>
      <c r="FH107" s="136"/>
      <c r="FI107" s="136"/>
      <c r="FJ107" s="136"/>
      <c r="FK107" s="136"/>
      <c r="FL107" s="136"/>
      <c r="FM107" s="136"/>
      <c r="FN107" s="136"/>
      <c r="FO107" s="136"/>
      <c r="FP107" s="136"/>
      <c r="FQ107" s="136"/>
      <c r="FR107" s="136"/>
      <c r="FS107" s="136"/>
      <c r="FT107" s="136"/>
      <c r="FU107" s="136"/>
      <c r="FV107" s="136"/>
      <c r="FW107" s="136"/>
      <c r="FX107" s="136"/>
      <c r="FY107" s="136"/>
      <c r="FZ107" s="136"/>
      <c r="GA107" s="136"/>
      <c r="GB107" s="136"/>
      <c r="GC107" s="136"/>
      <c r="GD107" s="136"/>
      <c r="GE107" s="136"/>
      <c r="GF107" s="136"/>
      <c r="GG107" s="136"/>
      <c r="GH107" s="136"/>
      <c r="GI107" s="136"/>
      <c r="GJ107" s="136"/>
      <c r="GK107" s="136"/>
      <c r="GL107" s="136"/>
      <c r="GM107" s="136"/>
      <c r="GN107" s="136"/>
      <c r="GO107" s="136"/>
      <c r="GP107" s="136"/>
      <c r="GQ107" s="136"/>
      <c r="GR107" s="136"/>
      <c r="GS107" s="136"/>
      <c r="GT107" s="136"/>
      <c r="GU107" s="136"/>
      <c r="GV107" s="136"/>
      <c r="GW107" s="136"/>
      <c r="GX107" s="136"/>
      <c r="GY107" s="136"/>
      <c r="GZ107" s="136"/>
      <c r="HA107" s="136"/>
      <c r="HB107" s="136"/>
      <c r="HC107" s="136"/>
      <c r="HD107" s="136"/>
      <c r="HE107" s="136"/>
      <c r="HF107" s="136"/>
      <c r="HG107" s="136"/>
      <c r="HH107" s="136"/>
      <c r="HI107" s="136"/>
      <c r="HJ107" s="136"/>
      <c r="HK107" s="136"/>
      <c r="HL107" s="136"/>
      <c r="HM107" s="136"/>
      <c r="HN107" s="136"/>
      <c r="HO107" s="136"/>
      <c r="HP107" s="136"/>
      <c r="HQ107" s="136"/>
      <c r="HR107" s="136"/>
      <c r="HS107" s="136"/>
      <c r="HT107" s="136"/>
      <c r="HU107" s="136"/>
      <c r="HV107" s="136"/>
      <c r="HW107" s="136"/>
      <c r="HX107" s="136"/>
      <c r="HY107" s="136"/>
      <c r="HZ107" s="136"/>
      <c r="IA107" s="136"/>
      <c r="IB107" s="136"/>
      <c r="IC107" s="136"/>
      <c r="ID107" s="136"/>
      <c r="IE107" s="136">
        <v>1</v>
      </c>
      <c r="IF107" s="136"/>
      <c r="IG107" s="137">
        <f t="shared" si="3"/>
        <v>3</v>
      </c>
      <c r="IH107" s="129" t="s">
        <v>586</v>
      </c>
      <c r="II107" s="133">
        <v>104</v>
      </c>
      <c r="IJ107" s="220"/>
      <c r="IL107" s="133">
        <v>104</v>
      </c>
    </row>
    <row r="108" spans="1:246" ht="26.25">
      <c r="A108" s="134">
        <f t="shared" si="2"/>
        <v>3</v>
      </c>
      <c r="B108" s="220"/>
      <c r="C108" s="133">
        <v>105</v>
      </c>
      <c r="D108" s="129" t="s">
        <v>589</v>
      </c>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c r="BV108" s="136"/>
      <c r="BW108" s="136"/>
      <c r="BX108" s="136"/>
      <c r="BY108" s="136"/>
      <c r="BZ108" s="136"/>
      <c r="CA108" s="136"/>
      <c r="CB108" s="136"/>
      <c r="CC108" s="136"/>
      <c r="CD108" s="136"/>
      <c r="CE108" s="136"/>
      <c r="CF108" s="136"/>
      <c r="CG108" s="136"/>
      <c r="CH108" s="136"/>
      <c r="CI108" s="136"/>
      <c r="CJ108" s="136"/>
      <c r="CK108" s="136"/>
      <c r="CL108" s="136"/>
      <c r="CM108" s="136"/>
      <c r="CN108" s="136"/>
      <c r="CO108" s="136"/>
      <c r="CP108" s="136"/>
      <c r="CQ108" s="136"/>
      <c r="CR108" s="136"/>
      <c r="CS108" s="136"/>
      <c r="CT108" s="136"/>
      <c r="CU108" s="136"/>
      <c r="CV108" s="136"/>
      <c r="CW108" s="136"/>
      <c r="CX108" s="136"/>
      <c r="CY108" s="136"/>
      <c r="CZ108" s="136"/>
      <c r="DA108" s="136"/>
      <c r="DB108" s="136"/>
      <c r="DC108" s="136"/>
      <c r="DD108" s="136"/>
      <c r="DE108" s="136"/>
      <c r="DF108" s="136"/>
      <c r="DG108" s="136"/>
      <c r="DH108" s="136"/>
      <c r="DI108" s="136"/>
      <c r="DJ108" s="136"/>
      <c r="DK108" s="136"/>
      <c r="DL108" s="136"/>
      <c r="DM108" s="136"/>
      <c r="DN108" s="136">
        <v>1</v>
      </c>
      <c r="DO108" s="136"/>
      <c r="DP108" s="136"/>
      <c r="DQ108" s="136"/>
      <c r="DR108" s="136"/>
      <c r="DS108" s="136"/>
      <c r="DT108" s="136"/>
      <c r="DU108" s="136"/>
      <c r="DV108" s="136"/>
      <c r="DW108" s="136"/>
      <c r="DX108" s="136"/>
      <c r="DY108" s="136"/>
      <c r="DZ108" s="136"/>
      <c r="EA108" s="136"/>
      <c r="EB108" s="136"/>
      <c r="EC108" s="136"/>
      <c r="ED108" s="136"/>
      <c r="EE108" s="136"/>
      <c r="EF108" s="136"/>
      <c r="EG108" s="136"/>
      <c r="EH108" s="136"/>
      <c r="EI108" s="136"/>
      <c r="EJ108" s="136"/>
      <c r="EK108" s="136"/>
      <c r="EL108" s="136"/>
      <c r="EM108" s="136"/>
      <c r="EN108" s="136"/>
      <c r="EO108" s="136"/>
      <c r="EP108" s="136"/>
      <c r="EQ108" s="136"/>
      <c r="ER108" s="136"/>
      <c r="ES108" s="136"/>
      <c r="ET108" s="136"/>
      <c r="EU108" s="136"/>
      <c r="EV108" s="136"/>
      <c r="EW108" s="136"/>
      <c r="EX108" s="136"/>
      <c r="EY108" s="136"/>
      <c r="EZ108" s="136"/>
      <c r="FA108" s="136"/>
      <c r="FB108" s="136">
        <v>1</v>
      </c>
      <c r="FC108" s="136"/>
      <c r="FD108" s="136"/>
      <c r="FE108" s="136"/>
      <c r="FF108" s="136"/>
      <c r="FG108" s="136"/>
      <c r="FH108" s="136"/>
      <c r="FI108" s="136"/>
      <c r="FJ108" s="136"/>
      <c r="FK108" s="136"/>
      <c r="FL108" s="136"/>
      <c r="FM108" s="136"/>
      <c r="FN108" s="136"/>
      <c r="FO108" s="136"/>
      <c r="FP108" s="136"/>
      <c r="FQ108" s="136"/>
      <c r="FR108" s="136"/>
      <c r="FS108" s="136"/>
      <c r="FT108" s="136"/>
      <c r="FU108" s="136"/>
      <c r="FV108" s="136"/>
      <c r="FW108" s="136"/>
      <c r="FX108" s="136"/>
      <c r="FY108" s="136"/>
      <c r="FZ108" s="136"/>
      <c r="GA108" s="136"/>
      <c r="GB108" s="136"/>
      <c r="GC108" s="136"/>
      <c r="GD108" s="136"/>
      <c r="GE108" s="136"/>
      <c r="GF108" s="136"/>
      <c r="GG108" s="136"/>
      <c r="GH108" s="136"/>
      <c r="GI108" s="136"/>
      <c r="GJ108" s="136"/>
      <c r="GK108" s="136"/>
      <c r="GL108" s="136"/>
      <c r="GM108" s="136"/>
      <c r="GN108" s="136"/>
      <c r="GO108" s="136"/>
      <c r="GP108" s="136"/>
      <c r="GQ108" s="136"/>
      <c r="GR108" s="136"/>
      <c r="GS108" s="136"/>
      <c r="GT108" s="136"/>
      <c r="GU108" s="136"/>
      <c r="GV108" s="136"/>
      <c r="GW108" s="136"/>
      <c r="GX108" s="136"/>
      <c r="GY108" s="136"/>
      <c r="GZ108" s="136"/>
      <c r="HA108" s="136"/>
      <c r="HB108" s="136"/>
      <c r="HC108" s="136"/>
      <c r="HD108" s="136"/>
      <c r="HE108" s="136"/>
      <c r="HF108" s="136"/>
      <c r="HG108" s="136"/>
      <c r="HH108" s="136"/>
      <c r="HI108" s="136"/>
      <c r="HJ108" s="136"/>
      <c r="HK108" s="136"/>
      <c r="HL108" s="136"/>
      <c r="HM108" s="136"/>
      <c r="HN108" s="136"/>
      <c r="HO108" s="136"/>
      <c r="HP108" s="136"/>
      <c r="HQ108" s="136"/>
      <c r="HR108" s="136"/>
      <c r="HS108" s="136"/>
      <c r="HT108" s="136"/>
      <c r="HU108" s="136"/>
      <c r="HV108" s="136"/>
      <c r="HW108" s="136"/>
      <c r="HX108" s="136"/>
      <c r="HY108" s="136"/>
      <c r="HZ108" s="136"/>
      <c r="IA108" s="136"/>
      <c r="IB108" s="136"/>
      <c r="IC108" s="136"/>
      <c r="ID108" s="136"/>
      <c r="IE108" s="136">
        <v>1</v>
      </c>
      <c r="IF108" s="136"/>
      <c r="IG108" s="137">
        <f t="shared" si="3"/>
        <v>3</v>
      </c>
      <c r="IH108" s="129" t="s">
        <v>589</v>
      </c>
      <c r="II108" s="133">
        <v>105</v>
      </c>
      <c r="IJ108" s="220"/>
      <c r="IL108" s="133">
        <v>105</v>
      </c>
    </row>
    <row r="109" spans="1:246" ht="26.25">
      <c r="A109" s="134">
        <f t="shared" si="2"/>
        <v>2</v>
      </c>
      <c r="B109" s="220"/>
      <c r="C109" s="133">
        <v>106</v>
      </c>
      <c r="D109" s="129" t="s">
        <v>591</v>
      </c>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6"/>
      <c r="DF109" s="136"/>
      <c r="DG109" s="136"/>
      <c r="DH109" s="136"/>
      <c r="DI109" s="136"/>
      <c r="DJ109" s="136"/>
      <c r="DK109" s="136"/>
      <c r="DL109" s="136"/>
      <c r="DM109" s="136"/>
      <c r="DN109" s="136"/>
      <c r="DO109" s="136">
        <v>1</v>
      </c>
      <c r="DP109" s="136"/>
      <c r="DQ109" s="136"/>
      <c r="DR109" s="136"/>
      <c r="DS109" s="136"/>
      <c r="DT109" s="136"/>
      <c r="DU109" s="136"/>
      <c r="DV109" s="136"/>
      <c r="DW109" s="136"/>
      <c r="DX109" s="136"/>
      <c r="DY109" s="136"/>
      <c r="DZ109" s="136"/>
      <c r="EA109" s="136"/>
      <c r="EB109" s="136"/>
      <c r="EC109" s="136"/>
      <c r="ED109" s="136"/>
      <c r="EE109" s="136"/>
      <c r="EF109" s="136"/>
      <c r="EG109" s="136"/>
      <c r="EH109" s="136"/>
      <c r="EI109" s="136"/>
      <c r="EJ109" s="136"/>
      <c r="EK109" s="136"/>
      <c r="EL109" s="136"/>
      <c r="EM109" s="136"/>
      <c r="EN109" s="136"/>
      <c r="EO109" s="136"/>
      <c r="EP109" s="136"/>
      <c r="EQ109" s="136"/>
      <c r="ER109" s="136"/>
      <c r="ES109" s="136"/>
      <c r="ET109" s="136"/>
      <c r="EU109" s="136"/>
      <c r="EV109" s="136"/>
      <c r="EW109" s="136"/>
      <c r="EX109" s="136"/>
      <c r="EY109" s="136"/>
      <c r="EZ109" s="136"/>
      <c r="FA109" s="136"/>
      <c r="FB109" s="136"/>
      <c r="FC109" s="136"/>
      <c r="FD109" s="136"/>
      <c r="FE109" s="136"/>
      <c r="FF109" s="136"/>
      <c r="FG109" s="136"/>
      <c r="FH109" s="136"/>
      <c r="FI109" s="136"/>
      <c r="FJ109" s="136"/>
      <c r="FK109" s="136"/>
      <c r="FL109" s="136"/>
      <c r="FM109" s="136"/>
      <c r="FN109" s="136"/>
      <c r="FO109" s="136"/>
      <c r="FP109" s="136"/>
      <c r="FQ109" s="136"/>
      <c r="FR109" s="136"/>
      <c r="FS109" s="136"/>
      <c r="FT109" s="136"/>
      <c r="FU109" s="136"/>
      <c r="FV109" s="136"/>
      <c r="FW109" s="136"/>
      <c r="FX109" s="136"/>
      <c r="FY109" s="136"/>
      <c r="FZ109" s="136"/>
      <c r="GA109" s="136"/>
      <c r="GB109" s="136"/>
      <c r="GC109" s="136"/>
      <c r="GD109" s="136"/>
      <c r="GE109" s="136"/>
      <c r="GF109" s="136"/>
      <c r="GG109" s="136"/>
      <c r="GH109" s="136"/>
      <c r="GI109" s="136"/>
      <c r="GJ109" s="136"/>
      <c r="GK109" s="136"/>
      <c r="GL109" s="136"/>
      <c r="GM109" s="136"/>
      <c r="GN109" s="136"/>
      <c r="GO109" s="136"/>
      <c r="GP109" s="136"/>
      <c r="GQ109" s="136"/>
      <c r="GR109" s="136"/>
      <c r="GS109" s="136"/>
      <c r="GT109" s="136"/>
      <c r="GU109" s="136"/>
      <c r="GV109" s="136"/>
      <c r="GW109" s="136"/>
      <c r="GX109" s="136"/>
      <c r="GY109" s="136"/>
      <c r="GZ109" s="136"/>
      <c r="HA109" s="136"/>
      <c r="HB109" s="136"/>
      <c r="HC109" s="136"/>
      <c r="HD109" s="136"/>
      <c r="HE109" s="136"/>
      <c r="HF109" s="136"/>
      <c r="HG109" s="136"/>
      <c r="HH109" s="136"/>
      <c r="HI109" s="136"/>
      <c r="HJ109" s="136"/>
      <c r="HK109" s="136"/>
      <c r="HL109" s="136"/>
      <c r="HM109" s="136"/>
      <c r="HN109" s="136"/>
      <c r="HO109" s="136"/>
      <c r="HP109" s="136"/>
      <c r="HQ109" s="136"/>
      <c r="HR109" s="136"/>
      <c r="HS109" s="136"/>
      <c r="HT109" s="136"/>
      <c r="HU109" s="136"/>
      <c r="HV109" s="136"/>
      <c r="HW109" s="136"/>
      <c r="HX109" s="136"/>
      <c r="HY109" s="136"/>
      <c r="HZ109" s="136"/>
      <c r="IA109" s="136"/>
      <c r="IB109" s="136"/>
      <c r="IC109" s="136"/>
      <c r="ID109" s="136"/>
      <c r="IE109" s="136">
        <v>1</v>
      </c>
      <c r="IF109" s="136"/>
      <c r="IG109" s="134">
        <f t="shared" si="3"/>
        <v>2</v>
      </c>
      <c r="IH109" s="129" t="s">
        <v>591</v>
      </c>
      <c r="II109" s="133">
        <v>106</v>
      </c>
      <c r="IJ109" s="220"/>
      <c r="IL109" s="133">
        <v>106</v>
      </c>
    </row>
    <row r="110" spans="1:246" ht="26.25">
      <c r="A110" s="134">
        <f t="shared" si="2"/>
        <v>5</v>
      </c>
      <c r="B110" s="220"/>
      <c r="C110" s="133">
        <v>107</v>
      </c>
      <c r="D110" s="129" t="s">
        <v>593</v>
      </c>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6"/>
      <c r="DF110" s="136"/>
      <c r="DG110" s="136"/>
      <c r="DH110" s="136"/>
      <c r="DI110" s="136"/>
      <c r="DJ110" s="136"/>
      <c r="DK110" s="136"/>
      <c r="DL110" s="136"/>
      <c r="DM110" s="136"/>
      <c r="DN110" s="136"/>
      <c r="DO110" s="136"/>
      <c r="DP110" s="136"/>
      <c r="DQ110" s="136"/>
      <c r="DR110" s="136"/>
      <c r="DS110" s="136"/>
      <c r="DT110" s="136"/>
      <c r="DU110" s="136"/>
      <c r="DV110" s="136"/>
      <c r="DW110" s="136"/>
      <c r="DX110" s="136"/>
      <c r="DY110" s="136"/>
      <c r="DZ110" s="136"/>
      <c r="EA110" s="136"/>
      <c r="EB110" s="136">
        <v>1</v>
      </c>
      <c r="EC110" s="136"/>
      <c r="ED110" s="136"/>
      <c r="EE110" s="136"/>
      <c r="EF110" s="136"/>
      <c r="EG110" s="136"/>
      <c r="EH110" s="136"/>
      <c r="EI110" s="136"/>
      <c r="EJ110" s="136"/>
      <c r="EK110" s="136"/>
      <c r="EL110" s="136"/>
      <c r="EM110" s="136">
        <v>1</v>
      </c>
      <c r="EN110" s="136">
        <v>1</v>
      </c>
      <c r="EO110" s="136">
        <v>1</v>
      </c>
      <c r="EP110" s="136">
        <v>1</v>
      </c>
      <c r="EQ110" s="136"/>
      <c r="ER110" s="136"/>
      <c r="ES110" s="136"/>
      <c r="ET110" s="136"/>
      <c r="EU110" s="136"/>
      <c r="EV110" s="136"/>
      <c r="EW110" s="136"/>
      <c r="EX110" s="136"/>
      <c r="EY110" s="136"/>
      <c r="EZ110" s="136"/>
      <c r="FA110" s="136"/>
      <c r="FB110" s="136"/>
      <c r="FC110" s="136"/>
      <c r="FD110" s="136"/>
      <c r="FE110" s="136"/>
      <c r="FF110" s="136"/>
      <c r="FG110" s="136"/>
      <c r="FH110" s="136"/>
      <c r="FI110" s="136"/>
      <c r="FJ110" s="136"/>
      <c r="FK110" s="136"/>
      <c r="FL110" s="136"/>
      <c r="FM110" s="136"/>
      <c r="FN110" s="136"/>
      <c r="FO110" s="136"/>
      <c r="FP110" s="136"/>
      <c r="FQ110" s="136"/>
      <c r="FR110" s="136"/>
      <c r="FS110" s="136"/>
      <c r="FT110" s="136"/>
      <c r="FU110" s="136"/>
      <c r="FV110" s="136"/>
      <c r="FW110" s="136"/>
      <c r="FX110" s="136"/>
      <c r="FY110" s="136"/>
      <c r="FZ110" s="136"/>
      <c r="GA110" s="136"/>
      <c r="GB110" s="136"/>
      <c r="GC110" s="136"/>
      <c r="GD110" s="136"/>
      <c r="GE110" s="136"/>
      <c r="GF110" s="136"/>
      <c r="GG110" s="136"/>
      <c r="GH110" s="136"/>
      <c r="GI110" s="136"/>
      <c r="GJ110" s="136"/>
      <c r="GK110" s="136"/>
      <c r="GL110" s="136"/>
      <c r="GM110" s="136"/>
      <c r="GN110" s="136"/>
      <c r="GO110" s="136"/>
      <c r="GP110" s="136"/>
      <c r="GQ110" s="136"/>
      <c r="GR110" s="136"/>
      <c r="GS110" s="136"/>
      <c r="GT110" s="136"/>
      <c r="GU110" s="136"/>
      <c r="GV110" s="136"/>
      <c r="GW110" s="136"/>
      <c r="GX110" s="136"/>
      <c r="GY110" s="136"/>
      <c r="GZ110" s="136"/>
      <c r="HA110" s="136"/>
      <c r="HB110" s="136"/>
      <c r="HC110" s="136"/>
      <c r="HD110" s="136"/>
      <c r="HE110" s="136"/>
      <c r="HF110" s="136"/>
      <c r="HG110" s="136"/>
      <c r="HH110" s="136"/>
      <c r="HI110" s="136"/>
      <c r="HJ110" s="136"/>
      <c r="HK110" s="136"/>
      <c r="HL110" s="136"/>
      <c r="HM110" s="136"/>
      <c r="HN110" s="136"/>
      <c r="HO110" s="136"/>
      <c r="HP110" s="136"/>
      <c r="HQ110" s="136"/>
      <c r="HR110" s="136"/>
      <c r="HS110" s="136"/>
      <c r="HT110" s="136"/>
      <c r="HU110" s="136"/>
      <c r="HV110" s="136"/>
      <c r="HW110" s="136"/>
      <c r="HX110" s="136"/>
      <c r="HY110" s="136"/>
      <c r="HZ110" s="136"/>
      <c r="IA110" s="136"/>
      <c r="IB110" s="136"/>
      <c r="IC110" s="136"/>
      <c r="ID110" s="136"/>
      <c r="IE110" s="136"/>
      <c r="IF110" s="136"/>
      <c r="IG110" s="141">
        <f t="shared" si="3"/>
        <v>5</v>
      </c>
      <c r="IH110" s="129" t="s">
        <v>593</v>
      </c>
      <c r="II110" s="133">
        <v>107</v>
      </c>
      <c r="IJ110" s="220"/>
      <c r="IL110" s="133">
        <v>107</v>
      </c>
    </row>
    <row r="111" spans="1:246" ht="26.25">
      <c r="A111" s="134">
        <f t="shared" si="2"/>
        <v>2</v>
      </c>
      <c r="B111" s="220"/>
      <c r="C111" s="133">
        <v>108</v>
      </c>
      <c r="D111" s="129" t="s">
        <v>595</v>
      </c>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6"/>
      <c r="DF111" s="136"/>
      <c r="DG111" s="136"/>
      <c r="DH111" s="136"/>
      <c r="DI111" s="136"/>
      <c r="DJ111" s="136"/>
      <c r="DK111" s="136"/>
      <c r="DL111" s="136"/>
      <c r="DM111" s="136"/>
      <c r="DN111" s="136"/>
      <c r="DO111" s="136"/>
      <c r="DP111" s="136"/>
      <c r="DQ111" s="136"/>
      <c r="DR111" s="136"/>
      <c r="DS111" s="136"/>
      <c r="DT111" s="136"/>
      <c r="DU111" s="136"/>
      <c r="DV111" s="136"/>
      <c r="DW111" s="136"/>
      <c r="DX111" s="136"/>
      <c r="DY111" s="136"/>
      <c r="DZ111" s="136"/>
      <c r="EA111" s="136"/>
      <c r="EB111" s="136"/>
      <c r="EC111" s="136"/>
      <c r="ED111" s="136">
        <v>1</v>
      </c>
      <c r="EE111" s="136"/>
      <c r="EF111" s="136"/>
      <c r="EG111" s="136"/>
      <c r="EH111" s="136"/>
      <c r="EI111" s="136"/>
      <c r="EJ111" s="136"/>
      <c r="EK111" s="136"/>
      <c r="EL111" s="136"/>
      <c r="EM111" s="136">
        <v>1</v>
      </c>
      <c r="EN111" s="136"/>
      <c r="EO111" s="136"/>
      <c r="EP111" s="136"/>
      <c r="EQ111" s="136"/>
      <c r="ER111" s="136"/>
      <c r="ES111" s="136"/>
      <c r="ET111" s="136"/>
      <c r="EU111" s="136"/>
      <c r="EV111" s="136"/>
      <c r="EW111" s="136"/>
      <c r="EX111" s="136"/>
      <c r="EY111" s="136"/>
      <c r="EZ111" s="136"/>
      <c r="FA111" s="136"/>
      <c r="FB111" s="136"/>
      <c r="FC111" s="136"/>
      <c r="FD111" s="136"/>
      <c r="FE111" s="136"/>
      <c r="FF111" s="136"/>
      <c r="FG111" s="136"/>
      <c r="FH111" s="136"/>
      <c r="FI111" s="136"/>
      <c r="FJ111" s="136"/>
      <c r="FK111" s="136"/>
      <c r="FL111" s="136"/>
      <c r="FM111" s="136"/>
      <c r="FN111" s="136"/>
      <c r="FO111" s="136"/>
      <c r="FP111" s="136"/>
      <c r="FQ111" s="136"/>
      <c r="FR111" s="136"/>
      <c r="FS111" s="136"/>
      <c r="FT111" s="136"/>
      <c r="FU111" s="136"/>
      <c r="FV111" s="136"/>
      <c r="FW111" s="136"/>
      <c r="FX111" s="136"/>
      <c r="FY111" s="136"/>
      <c r="FZ111" s="136"/>
      <c r="GA111" s="136"/>
      <c r="GB111" s="136"/>
      <c r="GC111" s="136"/>
      <c r="GD111" s="136"/>
      <c r="GE111" s="136"/>
      <c r="GF111" s="136"/>
      <c r="GG111" s="136"/>
      <c r="GH111" s="136"/>
      <c r="GI111" s="136"/>
      <c r="GJ111" s="136"/>
      <c r="GK111" s="136"/>
      <c r="GL111" s="136"/>
      <c r="GM111" s="136"/>
      <c r="GN111" s="136"/>
      <c r="GO111" s="136"/>
      <c r="GP111" s="136"/>
      <c r="GQ111" s="136"/>
      <c r="GR111" s="136"/>
      <c r="GS111" s="136"/>
      <c r="GT111" s="136"/>
      <c r="GU111" s="136"/>
      <c r="GV111" s="136"/>
      <c r="GW111" s="136"/>
      <c r="GX111" s="136"/>
      <c r="GY111" s="136"/>
      <c r="GZ111" s="136"/>
      <c r="HA111" s="136"/>
      <c r="HB111" s="136"/>
      <c r="HC111" s="136"/>
      <c r="HD111" s="136"/>
      <c r="HE111" s="136"/>
      <c r="HF111" s="136"/>
      <c r="HG111" s="136"/>
      <c r="HH111" s="136"/>
      <c r="HI111" s="136"/>
      <c r="HJ111" s="136"/>
      <c r="HK111" s="136"/>
      <c r="HL111" s="136"/>
      <c r="HM111" s="136"/>
      <c r="HN111" s="136"/>
      <c r="HO111" s="136"/>
      <c r="HP111" s="136"/>
      <c r="HQ111" s="136"/>
      <c r="HR111" s="136"/>
      <c r="HS111" s="136"/>
      <c r="HT111" s="136"/>
      <c r="HU111" s="136"/>
      <c r="HV111" s="136"/>
      <c r="HW111" s="136"/>
      <c r="HX111" s="136"/>
      <c r="HY111" s="136"/>
      <c r="HZ111" s="136"/>
      <c r="IA111" s="136"/>
      <c r="IB111" s="136"/>
      <c r="IC111" s="136"/>
      <c r="ID111" s="136"/>
      <c r="IE111" s="136"/>
      <c r="IF111" s="136"/>
      <c r="IG111" s="134">
        <f t="shared" si="3"/>
        <v>2</v>
      </c>
      <c r="IH111" s="129" t="s">
        <v>595</v>
      </c>
      <c r="II111" s="133">
        <v>108</v>
      </c>
      <c r="IJ111" s="220"/>
      <c r="IL111" s="133">
        <v>108</v>
      </c>
    </row>
    <row r="112" spans="1:246" ht="26.25">
      <c r="A112" s="134">
        <f t="shared" si="2"/>
        <v>2</v>
      </c>
      <c r="B112" s="220"/>
      <c r="C112" s="133">
        <v>109</v>
      </c>
      <c r="D112" s="129" t="s">
        <v>597</v>
      </c>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6"/>
      <c r="DF112" s="136"/>
      <c r="DG112" s="136"/>
      <c r="DH112" s="136"/>
      <c r="DI112" s="136"/>
      <c r="DJ112" s="136"/>
      <c r="DK112" s="136"/>
      <c r="DL112" s="136"/>
      <c r="DM112" s="136"/>
      <c r="DN112" s="136"/>
      <c r="DO112" s="136"/>
      <c r="DP112" s="136"/>
      <c r="DQ112" s="136"/>
      <c r="DR112" s="136"/>
      <c r="DS112" s="136"/>
      <c r="DT112" s="136"/>
      <c r="DU112" s="136"/>
      <c r="DV112" s="136"/>
      <c r="DW112" s="136"/>
      <c r="DX112" s="136"/>
      <c r="DY112" s="136"/>
      <c r="DZ112" s="136"/>
      <c r="EA112" s="136"/>
      <c r="EB112" s="136"/>
      <c r="EC112" s="136"/>
      <c r="ED112" s="136"/>
      <c r="EE112" s="136">
        <v>1</v>
      </c>
      <c r="EF112" s="136"/>
      <c r="EG112" s="136"/>
      <c r="EH112" s="136"/>
      <c r="EI112" s="136"/>
      <c r="EJ112" s="136"/>
      <c r="EK112" s="136"/>
      <c r="EL112" s="136"/>
      <c r="EM112" s="136"/>
      <c r="EN112" s="136">
        <v>1</v>
      </c>
      <c r="EO112" s="136"/>
      <c r="EP112" s="136"/>
      <c r="EQ112" s="136"/>
      <c r="ER112" s="136"/>
      <c r="ES112" s="136"/>
      <c r="ET112" s="136"/>
      <c r="EU112" s="136"/>
      <c r="EV112" s="136"/>
      <c r="EW112" s="136"/>
      <c r="EX112" s="136"/>
      <c r="EY112" s="136"/>
      <c r="EZ112" s="136"/>
      <c r="FA112" s="136"/>
      <c r="FB112" s="136"/>
      <c r="FC112" s="136"/>
      <c r="FD112" s="136"/>
      <c r="FE112" s="136"/>
      <c r="FF112" s="136"/>
      <c r="FG112" s="136"/>
      <c r="FH112" s="136"/>
      <c r="FI112" s="136"/>
      <c r="FJ112" s="136"/>
      <c r="FK112" s="136"/>
      <c r="FL112" s="136"/>
      <c r="FM112" s="136"/>
      <c r="FN112" s="136"/>
      <c r="FO112" s="136"/>
      <c r="FP112" s="136"/>
      <c r="FQ112" s="136"/>
      <c r="FR112" s="136"/>
      <c r="FS112" s="136"/>
      <c r="FT112" s="136"/>
      <c r="FU112" s="136"/>
      <c r="FV112" s="136"/>
      <c r="FW112" s="136"/>
      <c r="FX112" s="136"/>
      <c r="FY112" s="136"/>
      <c r="FZ112" s="136"/>
      <c r="GA112" s="136"/>
      <c r="GB112" s="136"/>
      <c r="GC112" s="136"/>
      <c r="GD112" s="136"/>
      <c r="GE112" s="136"/>
      <c r="GF112" s="136"/>
      <c r="GG112" s="136"/>
      <c r="GH112" s="136"/>
      <c r="GI112" s="136"/>
      <c r="GJ112" s="136"/>
      <c r="GK112" s="136"/>
      <c r="GL112" s="136"/>
      <c r="GM112" s="136"/>
      <c r="GN112" s="136"/>
      <c r="GO112" s="136"/>
      <c r="GP112" s="136"/>
      <c r="GQ112" s="136"/>
      <c r="GR112" s="136"/>
      <c r="GS112" s="136"/>
      <c r="GT112" s="136"/>
      <c r="GU112" s="136"/>
      <c r="GV112" s="136"/>
      <c r="GW112" s="136"/>
      <c r="GX112" s="136"/>
      <c r="GY112" s="136"/>
      <c r="GZ112" s="136"/>
      <c r="HA112" s="136"/>
      <c r="HB112" s="136"/>
      <c r="HC112" s="136"/>
      <c r="HD112" s="136"/>
      <c r="HE112" s="136"/>
      <c r="HF112" s="136"/>
      <c r="HG112" s="136"/>
      <c r="HH112" s="136"/>
      <c r="HI112" s="136"/>
      <c r="HJ112" s="136"/>
      <c r="HK112" s="136"/>
      <c r="HL112" s="136"/>
      <c r="HM112" s="136"/>
      <c r="HN112" s="136"/>
      <c r="HO112" s="136"/>
      <c r="HP112" s="136"/>
      <c r="HQ112" s="136"/>
      <c r="HR112" s="136"/>
      <c r="HS112" s="136"/>
      <c r="HT112" s="136"/>
      <c r="HU112" s="136"/>
      <c r="HV112" s="136"/>
      <c r="HW112" s="136"/>
      <c r="HX112" s="136"/>
      <c r="HY112" s="136"/>
      <c r="HZ112" s="136"/>
      <c r="IA112" s="136"/>
      <c r="IB112" s="136"/>
      <c r="IC112" s="136"/>
      <c r="ID112" s="136"/>
      <c r="IE112" s="136"/>
      <c r="IF112" s="136"/>
      <c r="IG112" s="134">
        <f t="shared" si="3"/>
        <v>2</v>
      </c>
      <c r="IH112" s="129" t="s">
        <v>597</v>
      </c>
      <c r="II112" s="133">
        <v>109</v>
      </c>
      <c r="IJ112" s="220"/>
      <c r="IL112" s="133">
        <v>109</v>
      </c>
    </row>
    <row r="113" spans="1:246" ht="26.25">
      <c r="A113" s="134">
        <f t="shared" si="2"/>
        <v>2</v>
      </c>
      <c r="B113" s="220"/>
      <c r="C113" s="133">
        <v>110</v>
      </c>
      <c r="D113" s="129" t="s">
        <v>599</v>
      </c>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36"/>
      <c r="DO113" s="136"/>
      <c r="DP113" s="136"/>
      <c r="DQ113" s="136"/>
      <c r="DR113" s="136"/>
      <c r="DS113" s="136"/>
      <c r="DT113" s="136"/>
      <c r="DU113" s="136"/>
      <c r="DV113" s="136"/>
      <c r="DW113" s="136"/>
      <c r="DX113" s="136"/>
      <c r="DY113" s="136"/>
      <c r="DZ113" s="136"/>
      <c r="EA113" s="136"/>
      <c r="EB113" s="136"/>
      <c r="EC113" s="136"/>
      <c r="ED113" s="136"/>
      <c r="EE113" s="136"/>
      <c r="EF113" s="136">
        <v>1</v>
      </c>
      <c r="EG113" s="136"/>
      <c r="EH113" s="136"/>
      <c r="EI113" s="136"/>
      <c r="EJ113" s="136"/>
      <c r="EK113" s="136"/>
      <c r="EL113" s="136"/>
      <c r="EM113" s="136"/>
      <c r="EN113" s="136"/>
      <c r="EO113" s="136">
        <v>1</v>
      </c>
      <c r="EP113" s="136"/>
      <c r="EQ113" s="136"/>
      <c r="ER113" s="136"/>
      <c r="ES113" s="136"/>
      <c r="ET113" s="136"/>
      <c r="EU113" s="136"/>
      <c r="EV113" s="136"/>
      <c r="EW113" s="136"/>
      <c r="EX113" s="136"/>
      <c r="EY113" s="136"/>
      <c r="EZ113" s="136"/>
      <c r="FA113" s="136"/>
      <c r="FB113" s="136"/>
      <c r="FC113" s="136"/>
      <c r="FD113" s="136"/>
      <c r="FE113" s="136"/>
      <c r="FF113" s="136"/>
      <c r="FG113" s="136"/>
      <c r="FH113" s="136"/>
      <c r="FI113" s="136"/>
      <c r="FJ113" s="136"/>
      <c r="FK113" s="136"/>
      <c r="FL113" s="136"/>
      <c r="FM113" s="136"/>
      <c r="FN113" s="136"/>
      <c r="FO113" s="136"/>
      <c r="FP113" s="136"/>
      <c r="FQ113" s="136"/>
      <c r="FR113" s="136"/>
      <c r="FS113" s="136"/>
      <c r="FT113" s="136"/>
      <c r="FU113" s="136"/>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136"/>
      <c r="GQ113" s="136"/>
      <c r="GR113" s="136"/>
      <c r="GS113" s="136"/>
      <c r="GT113" s="136"/>
      <c r="GU113" s="136"/>
      <c r="GV113" s="136"/>
      <c r="GW113" s="136"/>
      <c r="GX113" s="136"/>
      <c r="GY113" s="136"/>
      <c r="GZ113" s="136"/>
      <c r="HA113" s="136"/>
      <c r="HB113" s="136"/>
      <c r="HC113" s="136"/>
      <c r="HD113" s="136"/>
      <c r="HE113" s="136"/>
      <c r="HF113" s="136"/>
      <c r="HG113" s="136"/>
      <c r="HH113" s="136"/>
      <c r="HI113" s="136"/>
      <c r="HJ113" s="136"/>
      <c r="HK113" s="136"/>
      <c r="HL113" s="136"/>
      <c r="HM113" s="136"/>
      <c r="HN113" s="136"/>
      <c r="HO113" s="136"/>
      <c r="HP113" s="136"/>
      <c r="HQ113" s="136"/>
      <c r="HR113" s="136"/>
      <c r="HS113" s="136"/>
      <c r="HT113" s="136"/>
      <c r="HU113" s="136"/>
      <c r="HV113" s="136"/>
      <c r="HW113" s="136"/>
      <c r="HX113" s="136"/>
      <c r="HY113" s="136"/>
      <c r="HZ113" s="136"/>
      <c r="IA113" s="136"/>
      <c r="IB113" s="136"/>
      <c r="IC113" s="136"/>
      <c r="ID113" s="136"/>
      <c r="IE113" s="136"/>
      <c r="IF113" s="136"/>
      <c r="IG113" s="134">
        <f t="shared" si="3"/>
        <v>2</v>
      </c>
      <c r="IH113" s="129" t="s">
        <v>599</v>
      </c>
      <c r="II113" s="133">
        <v>110</v>
      </c>
      <c r="IJ113" s="220"/>
      <c r="IL113" s="133">
        <v>110</v>
      </c>
    </row>
    <row r="114" spans="1:246" ht="26.25">
      <c r="A114" s="134">
        <f t="shared" si="2"/>
        <v>2</v>
      </c>
      <c r="B114" s="220"/>
      <c r="C114" s="133">
        <v>111</v>
      </c>
      <c r="D114" s="129" t="s">
        <v>601</v>
      </c>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c r="DH114" s="136"/>
      <c r="DI114" s="136"/>
      <c r="DJ114" s="136"/>
      <c r="DK114" s="136"/>
      <c r="DL114" s="136"/>
      <c r="DM114" s="136"/>
      <c r="DN114" s="136"/>
      <c r="DO114" s="136"/>
      <c r="DP114" s="136"/>
      <c r="DQ114" s="136"/>
      <c r="DR114" s="136"/>
      <c r="DS114" s="136"/>
      <c r="DT114" s="136"/>
      <c r="DU114" s="136"/>
      <c r="DV114" s="136"/>
      <c r="DW114" s="136"/>
      <c r="DX114" s="136"/>
      <c r="DY114" s="136"/>
      <c r="DZ114" s="136"/>
      <c r="EA114" s="136"/>
      <c r="EB114" s="136"/>
      <c r="EC114" s="136"/>
      <c r="ED114" s="136"/>
      <c r="EE114" s="136"/>
      <c r="EF114" s="136"/>
      <c r="EG114" s="136">
        <v>1</v>
      </c>
      <c r="EH114" s="136"/>
      <c r="EI114" s="136"/>
      <c r="EJ114" s="136"/>
      <c r="EK114" s="136"/>
      <c r="EL114" s="136"/>
      <c r="EM114" s="136"/>
      <c r="EN114" s="136"/>
      <c r="EO114" s="136"/>
      <c r="EP114" s="136">
        <v>1</v>
      </c>
      <c r="EQ114" s="136"/>
      <c r="ER114" s="136"/>
      <c r="ES114" s="136"/>
      <c r="ET114" s="136"/>
      <c r="EU114" s="136"/>
      <c r="EV114" s="136"/>
      <c r="EW114" s="136"/>
      <c r="EX114" s="136"/>
      <c r="EY114" s="136"/>
      <c r="EZ114" s="136"/>
      <c r="FA114" s="136"/>
      <c r="FB114" s="136"/>
      <c r="FC114" s="136"/>
      <c r="FD114" s="136"/>
      <c r="FE114" s="136"/>
      <c r="FF114" s="136"/>
      <c r="FG114" s="136"/>
      <c r="FH114" s="136"/>
      <c r="FI114" s="136"/>
      <c r="FJ114" s="136"/>
      <c r="FK114" s="136"/>
      <c r="FL114" s="136"/>
      <c r="FM114" s="136"/>
      <c r="FN114" s="136"/>
      <c r="FO114" s="136"/>
      <c r="FP114" s="136"/>
      <c r="FQ114" s="136"/>
      <c r="FR114" s="136"/>
      <c r="FS114" s="136"/>
      <c r="FT114" s="136"/>
      <c r="FU114" s="136"/>
      <c r="FV114" s="136"/>
      <c r="FW114" s="136"/>
      <c r="FX114" s="136"/>
      <c r="FY114" s="136"/>
      <c r="FZ114" s="136"/>
      <c r="GA114" s="136"/>
      <c r="GB114" s="136"/>
      <c r="GC114" s="136"/>
      <c r="GD114" s="136"/>
      <c r="GE114" s="136"/>
      <c r="GF114" s="136"/>
      <c r="GG114" s="136"/>
      <c r="GH114" s="136"/>
      <c r="GI114" s="136"/>
      <c r="GJ114" s="136"/>
      <c r="GK114" s="136"/>
      <c r="GL114" s="136"/>
      <c r="GM114" s="136"/>
      <c r="GN114" s="136"/>
      <c r="GO114" s="136"/>
      <c r="GP114" s="136"/>
      <c r="GQ114" s="136"/>
      <c r="GR114" s="136"/>
      <c r="GS114" s="136"/>
      <c r="GT114" s="136"/>
      <c r="GU114" s="136"/>
      <c r="GV114" s="136"/>
      <c r="GW114" s="136"/>
      <c r="GX114" s="136"/>
      <c r="GY114" s="136"/>
      <c r="GZ114" s="136"/>
      <c r="HA114" s="136"/>
      <c r="HB114" s="136"/>
      <c r="HC114" s="136"/>
      <c r="HD114" s="136"/>
      <c r="HE114" s="136"/>
      <c r="HF114" s="136"/>
      <c r="HG114" s="136"/>
      <c r="HH114" s="136"/>
      <c r="HI114" s="136"/>
      <c r="HJ114" s="136"/>
      <c r="HK114" s="136"/>
      <c r="HL114" s="136"/>
      <c r="HM114" s="136"/>
      <c r="HN114" s="136"/>
      <c r="HO114" s="136"/>
      <c r="HP114" s="136"/>
      <c r="HQ114" s="136"/>
      <c r="HR114" s="136"/>
      <c r="HS114" s="136"/>
      <c r="HT114" s="136"/>
      <c r="HU114" s="136"/>
      <c r="HV114" s="136"/>
      <c r="HW114" s="136"/>
      <c r="HX114" s="136"/>
      <c r="HY114" s="136"/>
      <c r="HZ114" s="136"/>
      <c r="IA114" s="136"/>
      <c r="IB114" s="136"/>
      <c r="IC114" s="136"/>
      <c r="ID114" s="136"/>
      <c r="IE114" s="136"/>
      <c r="IF114" s="136"/>
      <c r="IG114" s="134">
        <f t="shared" si="3"/>
        <v>2</v>
      </c>
      <c r="IH114" s="129" t="s">
        <v>601</v>
      </c>
      <c r="II114" s="133">
        <v>111</v>
      </c>
      <c r="IJ114" s="220"/>
      <c r="IL114" s="133">
        <v>111</v>
      </c>
    </row>
    <row r="115" spans="1:246" ht="26.25">
      <c r="A115" s="134">
        <f t="shared" si="2"/>
        <v>2</v>
      </c>
      <c r="B115" s="220"/>
      <c r="C115" s="133">
        <v>112</v>
      </c>
      <c r="D115" s="129" t="s">
        <v>603</v>
      </c>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Q115" s="136"/>
      <c r="CR115" s="136"/>
      <c r="CS115" s="136"/>
      <c r="CT115" s="136"/>
      <c r="CU115" s="136"/>
      <c r="CV115" s="136"/>
      <c r="CW115" s="136"/>
      <c r="CX115" s="136"/>
      <c r="CY115" s="136"/>
      <c r="CZ115" s="136"/>
      <c r="DA115" s="136"/>
      <c r="DB115" s="136"/>
      <c r="DC115" s="136"/>
      <c r="DD115" s="136"/>
      <c r="DE115" s="136"/>
      <c r="DF115" s="136"/>
      <c r="DG115" s="136"/>
      <c r="DH115" s="136"/>
      <c r="DI115" s="136"/>
      <c r="DJ115" s="136"/>
      <c r="DK115" s="136"/>
      <c r="DL115" s="136"/>
      <c r="DM115" s="136"/>
      <c r="DN115" s="136"/>
      <c r="DO115" s="136"/>
      <c r="DP115" s="136"/>
      <c r="DQ115" s="136"/>
      <c r="DR115" s="136"/>
      <c r="DS115" s="136"/>
      <c r="DT115" s="136"/>
      <c r="DU115" s="136"/>
      <c r="DV115" s="136"/>
      <c r="DW115" s="136"/>
      <c r="DX115" s="136"/>
      <c r="DY115" s="136"/>
      <c r="DZ115" s="136"/>
      <c r="EA115" s="136"/>
      <c r="EB115" s="136"/>
      <c r="EC115" s="136"/>
      <c r="ED115" s="136"/>
      <c r="EE115" s="136"/>
      <c r="EF115" s="136"/>
      <c r="EG115" s="136"/>
      <c r="EH115" s="136"/>
      <c r="EI115" s="136"/>
      <c r="EJ115" s="136"/>
      <c r="EK115" s="136"/>
      <c r="EL115" s="136"/>
      <c r="EM115" s="136"/>
      <c r="EN115" s="136"/>
      <c r="EO115" s="136"/>
      <c r="EP115" s="136"/>
      <c r="EQ115" s="136"/>
      <c r="ER115" s="136"/>
      <c r="ES115" s="136"/>
      <c r="ET115" s="136"/>
      <c r="EU115" s="136"/>
      <c r="EV115" s="136"/>
      <c r="EW115" s="136"/>
      <c r="EX115" s="136"/>
      <c r="EY115" s="136"/>
      <c r="EZ115" s="136"/>
      <c r="FA115" s="136"/>
      <c r="FB115" s="136"/>
      <c r="FC115" s="136"/>
      <c r="FD115" s="136"/>
      <c r="FE115" s="136"/>
      <c r="FF115" s="136"/>
      <c r="FG115" s="136"/>
      <c r="FH115" s="136"/>
      <c r="FI115" s="136"/>
      <c r="FJ115" s="136">
        <v>1</v>
      </c>
      <c r="FK115" s="136">
        <v>1</v>
      </c>
      <c r="FL115" s="136"/>
      <c r="FM115" s="136"/>
      <c r="FN115" s="136"/>
      <c r="FO115" s="136"/>
      <c r="FP115" s="136"/>
      <c r="FQ115" s="136"/>
      <c r="FR115" s="136"/>
      <c r="FS115" s="136"/>
      <c r="FT115" s="136"/>
      <c r="FU115" s="136"/>
      <c r="FV115" s="136"/>
      <c r="FW115" s="136"/>
      <c r="FX115" s="136"/>
      <c r="FY115" s="136"/>
      <c r="FZ115" s="136"/>
      <c r="GA115" s="136"/>
      <c r="GB115" s="136"/>
      <c r="GC115" s="136"/>
      <c r="GD115" s="136"/>
      <c r="GE115" s="136"/>
      <c r="GF115" s="136"/>
      <c r="GG115" s="136"/>
      <c r="GH115" s="136"/>
      <c r="GI115" s="136"/>
      <c r="GJ115" s="136"/>
      <c r="GK115" s="136"/>
      <c r="GL115" s="136"/>
      <c r="GM115" s="136"/>
      <c r="GN115" s="136"/>
      <c r="GO115" s="136"/>
      <c r="GP115" s="136"/>
      <c r="GQ115" s="136"/>
      <c r="GR115" s="136"/>
      <c r="GS115" s="136"/>
      <c r="GT115" s="136"/>
      <c r="GU115" s="136"/>
      <c r="GV115" s="136"/>
      <c r="GW115" s="136"/>
      <c r="GX115" s="136"/>
      <c r="GY115" s="136"/>
      <c r="GZ115" s="136"/>
      <c r="HA115" s="136"/>
      <c r="HB115" s="136"/>
      <c r="HC115" s="136"/>
      <c r="HD115" s="136"/>
      <c r="HE115" s="136"/>
      <c r="HF115" s="136"/>
      <c r="HG115" s="136"/>
      <c r="HH115" s="136"/>
      <c r="HI115" s="136"/>
      <c r="HJ115" s="136"/>
      <c r="HK115" s="136"/>
      <c r="HL115" s="136"/>
      <c r="HM115" s="136"/>
      <c r="HN115" s="136"/>
      <c r="HO115" s="136"/>
      <c r="HP115" s="136"/>
      <c r="HQ115" s="136"/>
      <c r="HR115" s="136"/>
      <c r="HS115" s="136"/>
      <c r="HT115" s="136"/>
      <c r="HU115" s="136"/>
      <c r="HV115" s="136"/>
      <c r="HW115" s="136"/>
      <c r="HX115" s="136"/>
      <c r="HY115" s="136"/>
      <c r="HZ115" s="136"/>
      <c r="IA115" s="136"/>
      <c r="IB115" s="136"/>
      <c r="IC115" s="136"/>
      <c r="ID115" s="136"/>
      <c r="IE115" s="136"/>
      <c r="IF115" s="136"/>
      <c r="IG115" s="134">
        <f t="shared" si="3"/>
        <v>2</v>
      </c>
      <c r="IH115" s="129" t="s">
        <v>603</v>
      </c>
      <c r="II115" s="133">
        <v>112</v>
      </c>
      <c r="IJ115" s="220"/>
      <c r="IL115" s="133">
        <v>112</v>
      </c>
    </row>
    <row r="116" spans="1:246" ht="26.25">
      <c r="A116" s="134">
        <f t="shared" si="2"/>
        <v>2</v>
      </c>
      <c r="B116" s="220"/>
      <c r="C116" s="133">
        <v>113</v>
      </c>
      <c r="D116" s="129" t="s">
        <v>605</v>
      </c>
      <c r="E116" s="135"/>
      <c r="F116" s="135"/>
      <c r="G116" s="136"/>
      <c r="H116" s="136"/>
      <c r="I116" s="136"/>
      <c r="J116" s="135"/>
      <c r="K116" s="136"/>
      <c r="L116" s="136"/>
      <c r="M116" s="135"/>
      <c r="N116" s="135"/>
      <c r="O116" s="136"/>
      <c r="P116" s="135"/>
      <c r="Q116" s="136"/>
      <c r="R116" s="136"/>
      <c r="S116" s="136"/>
      <c r="T116" s="135"/>
      <c r="U116" s="135"/>
      <c r="V116" s="136"/>
      <c r="W116" s="136"/>
      <c r="X116" s="135"/>
      <c r="Y116" s="136"/>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6"/>
      <c r="BF116" s="136"/>
      <c r="BG116" s="136"/>
      <c r="BH116" s="136"/>
      <c r="BI116" s="136"/>
      <c r="BJ116" s="136"/>
      <c r="BK116" s="136"/>
      <c r="BL116" s="136"/>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c r="CS116" s="136"/>
      <c r="CT116" s="136"/>
      <c r="CU116" s="136"/>
      <c r="CV116" s="136"/>
      <c r="CW116" s="136"/>
      <c r="CX116" s="136"/>
      <c r="CY116" s="136"/>
      <c r="CZ116" s="136"/>
      <c r="DA116" s="136"/>
      <c r="DB116" s="136"/>
      <c r="DC116" s="136"/>
      <c r="DD116" s="136"/>
      <c r="DE116" s="136"/>
      <c r="DF116" s="136"/>
      <c r="DG116" s="136"/>
      <c r="DH116" s="136"/>
      <c r="DI116" s="136"/>
      <c r="DJ116" s="136"/>
      <c r="DK116" s="136"/>
      <c r="DL116" s="136"/>
      <c r="DM116" s="136"/>
      <c r="DN116" s="136"/>
      <c r="DO116" s="136"/>
      <c r="DP116" s="136"/>
      <c r="DQ116" s="136"/>
      <c r="DR116" s="136"/>
      <c r="DS116" s="136"/>
      <c r="DT116" s="136"/>
      <c r="DU116" s="136"/>
      <c r="DV116" s="136"/>
      <c r="DW116" s="136"/>
      <c r="DX116" s="135"/>
      <c r="DY116" s="135"/>
      <c r="DZ116" s="135"/>
      <c r="EA116" s="135"/>
      <c r="EB116" s="136"/>
      <c r="EC116" s="135"/>
      <c r="ED116" s="136"/>
      <c r="EE116" s="136"/>
      <c r="EF116" s="135"/>
      <c r="EG116" s="135"/>
      <c r="EH116" s="136"/>
      <c r="EI116" s="135"/>
      <c r="EJ116" s="135"/>
      <c r="EK116" s="135"/>
      <c r="EL116" s="135"/>
      <c r="EM116" s="136"/>
      <c r="EN116" s="136"/>
      <c r="EO116" s="136"/>
      <c r="EP116" s="136"/>
      <c r="EQ116" s="136"/>
      <c r="ER116" s="135"/>
      <c r="ES116" s="136"/>
      <c r="ET116" s="135"/>
      <c r="EU116" s="136"/>
      <c r="EV116" s="136"/>
      <c r="EW116" s="136"/>
      <c r="EX116" s="136"/>
      <c r="EY116" s="136"/>
      <c r="EZ116" s="136"/>
      <c r="FA116" s="136"/>
      <c r="FB116" s="136"/>
      <c r="FC116" s="135"/>
      <c r="FD116" s="136"/>
      <c r="FE116" s="135"/>
      <c r="FF116" s="136"/>
      <c r="FG116" s="136"/>
      <c r="FH116" s="135"/>
      <c r="FI116" s="135"/>
      <c r="FJ116" s="136"/>
      <c r="FK116" s="136"/>
      <c r="FL116" s="136">
        <v>1</v>
      </c>
      <c r="FM116" s="136">
        <v>1</v>
      </c>
      <c r="FN116" s="136"/>
      <c r="FO116" s="136"/>
      <c r="FP116" s="136"/>
      <c r="FQ116" s="136"/>
      <c r="FR116" s="135"/>
      <c r="FS116" s="135"/>
      <c r="FT116" s="135"/>
      <c r="FU116" s="136"/>
      <c r="FV116" s="135"/>
      <c r="FW116" s="135"/>
      <c r="FX116" s="135"/>
      <c r="FY116" s="136"/>
      <c r="FZ116" s="136"/>
      <c r="GA116" s="136"/>
      <c r="GB116" s="136"/>
      <c r="GC116" s="136"/>
      <c r="GD116" s="135"/>
      <c r="GE116" s="135"/>
      <c r="GF116" s="136"/>
      <c r="GG116" s="135"/>
      <c r="GH116" s="136"/>
      <c r="GI116" s="135"/>
      <c r="GJ116" s="135"/>
      <c r="GK116" s="135"/>
      <c r="GL116" s="135"/>
      <c r="GM116" s="135"/>
      <c r="GN116" s="135"/>
      <c r="GO116" s="135"/>
      <c r="GP116" s="135"/>
      <c r="GQ116" s="135"/>
      <c r="GR116" s="135"/>
      <c r="GS116" s="135"/>
      <c r="GT116" s="135"/>
      <c r="GU116" s="135"/>
      <c r="GV116" s="135"/>
      <c r="GW116" s="135"/>
      <c r="GX116" s="135"/>
      <c r="GY116" s="135"/>
      <c r="GZ116" s="136"/>
      <c r="HA116" s="135"/>
      <c r="HB116" s="135"/>
      <c r="HC116" s="135"/>
      <c r="HD116" s="136"/>
      <c r="HE116" s="135"/>
      <c r="HF116" s="135"/>
      <c r="HG116" s="136"/>
      <c r="HH116" s="136"/>
      <c r="HI116" s="135"/>
      <c r="HJ116" s="136"/>
      <c r="HK116" s="136"/>
      <c r="HL116" s="135"/>
      <c r="HM116" s="136"/>
      <c r="HN116" s="136"/>
      <c r="HO116" s="135"/>
      <c r="HP116" s="136"/>
      <c r="HQ116" s="135"/>
      <c r="HR116" s="135"/>
      <c r="HS116" s="135"/>
      <c r="HT116" s="135"/>
      <c r="HU116" s="135"/>
      <c r="HV116" s="136"/>
      <c r="HW116" s="136"/>
      <c r="HX116" s="135"/>
      <c r="HY116" s="135"/>
      <c r="HZ116" s="136"/>
      <c r="IA116" s="135"/>
      <c r="IB116" s="135"/>
      <c r="IC116" s="136"/>
      <c r="ID116" s="136"/>
      <c r="IE116" s="136"/>
      <c r="IF116" s="136"/>
      <c r="IG116" s="134">
        <f t="shared" si="3"/>
        <v>2</v>
      </c>
      <c r="IH116" s="129" t="s">
        <v>605</v>
      </c>
      <c r="II116" s="133">
        <v>113</v>
      </c>
      <c r="IJ116" s="220"/>
      <c r="IL116" s="133">
        <v>113</v>
      </c>
    </row>
    <row r="117" spans="1:246" ht="26.25">
      <c r="A117" s="134">
        <f t="shared" si="2"/>
        <v>2</v>
      </c>
      <c r="B117" s="220"/>
      <c r="C117" s="133">
        <v>114</v>
      </c>
      <c r="D117" s="129" t="s">
        <v>607</v>
      </c>
      <c r="E117" s="135"/>
      <c r="F117" s="135"/>
      <c r="G117" s="136"/>
      <c r="H117" s="136"/>
      <c r="I117" s="136"/>
      <c r="J117" s="135"/>
      <c r="K117" s="136"/>
      <c r="L117" s="136"/>
      <c r="M117" s="135"/>
      <c r="N117" s="135"/>
      <c r="O117" s="136"/>
      <c r="P117" s="135"/>
      <c r="Q117" s="136"/>
      <c r="R117" s="136"/>
      <c r="S117" s="136"/>
      <c r="T117" s="135"/>
      <c r="U117" s="135"/>
      <c r="V117" s="136"/>
      <c r="W117" s="136"/>
      <c r="X117" s="135"/>
      <c r="Y117" s="136"/>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6"/>
      <c r="DF117" s="136"/>
      <c r="DG117" s="136"/>
      <c r="DH117" s="136"/>
      <c r="DI117" s="136"/>
      <c r="DJ117" s="136"/>
      <c r="DK117" s="136"/>
      <c r="DL117" s="136"/>
      <c r="DM117" s="136"/>
      <c r="DN117" s="136"/>
      <c r="DO117" s="136"/>
      <c r="DP117" s="136"/>
      <c r="DQ117" s="136"/>
      <c r="DR117" s="136"/>
      <c r="DS117" s="136"/>
      <c r="DT117" s="136"/>
      <c r="DU117" s="136"/>
      <c r="DV117" s="136"/>
      <c r="DW117" s="136"/>
      <c r="DX117" s="135"/>
      <c r="DY117" s="135"/>
      <c r="DZ117" s="135"/>
      <c r="EA117" s="135"/>
      <c r="EB117" s="136"/>
      <c r="EC117" s="135"/>
      <c r="ED117" s="136"/>
      <c r="EE117" s="136"/>
      <c r="EF117" s="135"/>
      <c r="EG117" s="135"/>
      <c r="EH117" s="136"/>
      <c r="EI117" s="135"/>
      <c r="EJ117" s="135"/>
      <c r="EK117" s="135"/>
      <c r="EL117" s="135"/>
      <c r="EM117" s="136"/>
      <c r="EN117" s="136"/>
      <c r="EO117" s="136"/>
      <c r="EP117" s="136"/>
      <c r="EQ117" s="136"/>
      <c r="ER117" s="135"/>
      <c r="ES117" s="136"/>
      <c r="ET117" s="135"/>
      <c r="EU117" s="136"/>
      <c r="EV117" s="136"/>
      <c r="EW117" s="136"/>
      <c r="EX117" s="136"/>
      <c r="EY117" s="136"/>
      <c r="EZ117" s="136"/>
      <c r="FA117" s="136"/>
      <c r="FB117" s="136"/>
      <c r="FC117" s="135"/>
      <c r="FD117" s="136"/>
      <c r="FE117" s="135"/>
      <c r="FF117" s="136"/>
      <c r="FG117" s="136"/>
      <c r="FH117" s="135"/>
      <c r="FI117" s="135"/>
      <c r="FJ117" s="136"/>
      <c r="FK117" s="136"/>
      <c r="FL117" s="136"/>
      <c r="FM117" s="136"/>
      <c r="FN117" s="136">
        <v>1</v>
      </c>
      <c r="FO117" s="136">
        <v>1</v>
      </c>
      <c r="FP117" s="136"/>
      <c r="FQ117" s="136"/>
      <c r="FR117" s="135"/>
      <c r="FS117" s="135"/>
      <c r="FT117" s="135"/>
      <c r="FU117" s="136"/>
      <c r="FV117" s="135"/>
      <c r="FW117" s="135"/>
      <c r="FX117" s="135"/>
      <c r="FY117" s="136"/>
      <c r="FZ117" s="136"/>
      <c r="GA117" s="136"/>
      <c r="GB117" s="136"/>
      <c r="GC117" s="136"/>
      <c r="GD117" s="135"/>
      <c r="GE117" s="135"/>
      <c r="GF117" s="136"/>
      <c r="GG117" s="135"/>
      <c r="GH117" s="136"/>
      <c r="GI117" s="135"/>
      <c r="GJ117" s="135"/>
      <c r="GK117" s="135"/>
      <c r="GL117" s="135"/>
      <c r="GM117" s="135"/>
      <c r="GN117" s="135"/>
      <c r="GO117" s="135"/>
      <c r="GP117" s="135"/>
      <c r="GQ117" s="135"/>
      <c r="GR117" s="135"/>
      <c r="GS117" s="135"/>
      <c r="GT117" s="135"/>
      <c r="GU117" s="135"/>
      <c r="GV117" s="135"/>
      <c r="GW117" s="135"/>
      <c r="GX117" s="135"/>
      <c r="GY117" s="135"/>
      <c r="GZ117" s="136"/>
      <c r="HA117" s="135"/>
      <c r="HB117" s="135"/>
      <c r="HC117" s="135"/>
      <c r="HD117" s="136"/>
      <c r="HE117" s="135"/>
      <c r="HF117" s="135"/>
      <c r="HG117" s="136"/>
      <c r="HH117" s="136"/>
      <c r="HI117" s="135"/>
      <c r="HJ117" s="136"/>
      <c r="HK117" s="136"/>
      <c r="HL117" s="135"/>
      <c r="HM117" s="136"/>
      <c r="HN117" s="136"/>
      <c r="HO117" s="135"/>
      <c r="HP117" s="136"/>
      <c r="HQ117" s="135"/>
      <c r="HR117" s="135"/>
      <c r="HS117" s="135"/>
      <c r="HT117" s="135"/>
      <c r="HU117" s="135"/>
      <c r="HV117" s="136"/>
      <c r="HW117" s="136"/>
      <c r="HX117" s="135"/>
      <c r="HY117" s="135"/>
      <c r="HZ117" s="136"/>
      <c r="IA117" s="135"/>
      <c r="IB117" s="135"/>
      <c r="IC117" s="136"/>
      <c r="ID117" s="136"/>
      <c r="IE117" s="136"/>
      <c r="IF117" s="136"/>
      <c r="IG117" s="134">
        <f t="shared" si="3"/>
        <v>2</v>
      </c>
      <c r="IH117" s="129" t="s">
        <v>607</v>
      </c>
      <c r="II117" s="133">
        <v>114</v>
      </c>
      <c r="IJ117" s="220"/>
      <c r="IL117" s="133">
        <v>114</v>
      </c>
    </row>
    <row r="118" spans="1:246" ht="26.25">
      <c r="A118" s="134">
        <f t="shared" si="2"/>
        <v>3</v>
      </c>
      <c r="B118" s="220"/>
      <c r="C118" s="133">
        <v>115</v>
      </c>
      <c r="D118" s="129" t="s">
        <v>609</v>
      </c>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v>1</v>
      </c>
      <c r="CC118" s="136"/>
      <c r="CD118" s="136"/>
      <c r="CE118" s="136"/>
      <c r="CF118" s="136"/>
      <c r="CG118" s="136"/>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c r="DH118" s="136"/>
      <c r="DI118" s="136"/>
      <c r="DJ118" s="136"/>
      <c r="DK118" s="136"/>
      <c r="DL118" s="136"/>
      <c r="DM118" s="136"/>
      <c r="DN118" s="136"/>
      <c r="DO118" s="136"/>
      <c r="DP118" s="136"/>
      <c r="DQ118" s="136"/>
      <c r="DR118" s="136"/>
      <c r="DS118" s="136"/>
      <c r="DT118" s="136"/>
      <c r="DU118" s="136"/>
      <c r="DV118" s="136"/>
      <c r="DW118" s="136"/>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c r="ER118" s="136"/>
      <c r="ES118" s="136"/>
      <c r="ET118" s="136"/>
      <c r="EU118" s="136"/>
      <c r="EV118" s="136"/>
      <c r="EW118" s="136"/>
      <c r="EX118" s="136"/>
      <c r="EY118" s="136"/>
      <c r="EZ118" s="136"/>
      <c r="FA118" s="136"/>
      <c r="FB118" s="136"/>
      <c r="FC118" s="136"/>
      <c r="FD118" s="136"/>
      <c r="FE118" s="136"/>
      <c r="FF118" s="136"/>
      <c r="FG118" s="136"/>
      <c r="FH118" s="136"/>
      <c r="FI118" s="136"/>
      <c r="FJ118" s="136"/>
      <c r="FK118" s="136"/>
      <c r="FL118" s="136"/>
      <c r="FM118" s="136"/>
      <c r="FN118" s="136"/>
      <c r="FO118" s="136"/>
      <c r="FP118" s="136">
        <v>1</v>
      </c>
      <c r="FQ118" s="136"/>
      <c r="FR118" s="136"/>
      <c r="FS118" s="136"/>
      <c r="FT118" s="136"/>
      <c r="FU118" s="136"/>
      <c r="FV118" s="136"/>
      <c r="FW118" s="136"/>
      <c r="FX118" s="136"/>
      <c r="FY118" s="136"/>
      <c r="FZ118" s="136"/>
      <c r="GA118" s="136"/>
      <c r="GB118" s="136"/>
      <c r="GC118" s="136"/>
      <c r="GD118" s="136"/>
      <c r="GE118" s="136"/>
      <c r="GF118" s="136"/>
      <c r="GG118" s="136"/>
      <c r="GH118" s="136"/>
      <c r="GI118" s="136"/>
      <c r="GJ118" s="136"/>
      <c r="GK118" s="136"/>
      <c r="GL118" s="136"/>
      <c r="GM118" s="136"/>
      <c r="GN118" s="136"/>
      <c r="GO118" s="136"/>
      <c r="GP118" s="136"/>
      <c r="GQ118" s="136"/>
      <c r="GR118" s="136"/>
      <c r="GS118" s="136"/>
      <c r="GT118" s="136"/>
      <c r="GU118" s="136"/>
      <c r="GV118" s="136"/>
      <c r="GW118" s="136"/>
      <c r="GX118" s="136"/>
      <c r="GY118" s="136"/>
      <c r="GZ118" s="136"/>
      <c r="HA118" s="136"/>
      <c r="HB118" s="136"/>
      <c r="HC118" s="136"/>
      <c r="HD118" s="136"/>
      <c r="HE118" s="136"/>
      <c r="HF118" s="136"/>
      <c r="HG118" s="136"/>
      <c r="HH118" s="136"/>
      <c r="HI118" s="136"/>
      <c r="HJ118" s="136"/>
      <c r="HK118" s="136"/>
      <c r="HL118" s="136"/>
      <c r="HM118" s="136"/>
      <c r="HN118" s="136"/>
      <c r="HO118" s="136"/>
      <c r="HP118" s="136"/>
      <c r="HQ118" s="136"/>
      <c r="HR118" s="136"/>
      <c r="HS118" s="136"/>
      <c r="HT118" s="136"/>
      <c r="HU118" s="136"/>
      <c r="HV118" s="136"/>
      <c r="HW118" s="136"/>
      <c r="HX118" s="136"/>
      <c r="HY118" s="136"/>
      <c r="HZ118" s="136"/>
      <c r="IA118" s="136"/>
      <c r="IB118" s="136"/>
      <c r="IC118" s="136"/>
      <c r="ID118" s="136"/>
      <c r="IE118" s="136">
        <v>1</v>
      </c>
      <c r="IF118" s="136"/>
      <c r="IG118" s="137">
        <f t="shared" si="3"/>
        <v>3</v>
      </c>
      <c r="IH118" s="129" t="s">
        <v>609</v>
      </c>
      <c r="II118" s="133">
        <v>115</v>
      </c>
      <c r="IJ118" s="220"/>
      <c r="IL118" s="133">
        <v>115</v>
      </c>
    </row>
    <row r="119" spans="1:246" ht="26.25">
      <c r="A119" s="134">
        <f t="shared" si="2"/>
        <v>3</v>
      </c>
      <c r="B119" s="220"/>
      <c r="C119" s="133">
        <v>116</v>
      </c>
      <c r="D119" s="129" t="s">
        <v>612</v>
      </c>
      <c r="E119" s="135"/>
      <c r="F119" s="135"/>
      <c r="G119" s="136"/>
      <c r="H119" s="136"/>
      <c r="I119" s="136"/>
      <c r="J119" s="135"/>
      <c r="K119" s="136"/>
      <c r="L119" s="136"/>
      <c r="M119" s="135"/>
      <c r="N119" s="135"/>
      <c r="O119" s="136"/>
      <c r="P119" s="135"/>
      <c r="Q119" s="136"/>
      <c r="R119" s="136"/>
      <c r="S119" s="136"/>
      <c r="T119" s="135"/>
      <c r="U119" s="135"/>
      <c r="V119" s="136"/>
      <c r="W119" s="136"/>
      <c r="X119" s="135"/>
      <c r="Y119" s="136"/>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6"/>
      <c r="BF119" s="136"/>
      <c r="BG119" s="136"/>
      <c r="BH119" s="136"/>
      <c r="BI119" s="136"/>
      <c r="BJ119" s="136"/>
      <c r="BK119" s="136"/>
      <c r="BL119" s="136"/>
      <c r="BM119" s="136"/>
      <c r="BN119" s="136"/>
      <c r="BO119" s="136"/>
      <c r="BP119" s="136"/>
      <c r="BQ119" s="136"/>
      <c r="BR119" s="136"/>
      <c r="BS119" s="136"/>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6"/>
      <c r="DF119" s="136"/>
      <c r="DG119" s="136"/>
      <c r="DH119" s="136"/>
      <c r="DI119" s="136"/>
      <c r="DJ119" s="136"/>
      <c r="DK119" s="136"/>
      <c r="DL119" s="136"/>
      <c r="DM119" s="136"/>
      <c r="DN119" s="136"/>
      <c r="DO119" s="136"/>
      <c r="DP119" s="136"/>
      <c r="DQ119" s="136"/>
      <c r="DR119" s="136"/>
      <c r="DS119" s="136"/>
      <c r="DT119" s="136"/>
      <c r="DU119" s="136"/>
      <c r="DV119" s="136"/>
      <c r="DW119" s="136"/>
      <c r="DX119" s="135"/>
      <c r="DY119" s="135"/>
      <c r="DZ119" s="135"/>
      <c r="EA119" s="135"/>
      <c r="EB119" s="136"/>
      <c r="EC119" s="135"/>
      <c r="ED119" s="136"/>
      <c r="EE119" s="136"/>
      <c r="EF119" s="135"/>
      <c r="EG119" s="135"/>
      <c r="EH119" s="136"/>
      <c r="EI119" s="135"/>
      <c r="EJ119" s="135"/>
      <c r="EK119" s="135"/>
      <c r="EL119" s="135"/>
      <c r="EM119" s="136"/>
      <c r="EN119" s="136"/>
      <c r="EO119" s="136"/>
      <c r="EP119" s="136"/>
      <c r="EQ119" s="136"/>
      <c r="ER119" s="135"/>
      <c r="ES119" s="136"/>
      <c r="ET119" s="135"/>
      <c r="EU119" s="136"/>
      <c r="EV119" s="136"/>
      <c r="EW119" s="136"/>
      <c r="EX119" s="136"/>
      <c r="EY119" s="136"/>
      <c r="EZ119" s="136">
        <v>1</v>
      </c>
      <c r="FA119" s="136"/>
      <c r="FB119" s="136"/>
      <c r="FC119" s="135"/>
      <c r="FD119" s="136"/>
      <c r="FE119" s="135"/>
      <c r="FF119" s="136"/>
      <c r="FG119" s="136"/>
      <c r="FH119" s="135"/>
      <c r="FI119" s="135"/>
      <c r="FJ119" s="136"/>
      <c r="FK119" s="136"/>
      <c r="FL119" s="136"/>
      <c r="FM119" s="136"/>
      <c r="FN119" s="136"/>
      <c r="FO119" s="136"/>
      <c r="FP119" s="136">
        <v>1</v>
      </c>
      <c r="FQ119" s="136"/>
      <c r="FR119" s="135"/>
      <c r="FS119" s="135"/>
      <c r="FT119" s="135"/>
      <c r="FU119" s="136"/>
      <c r="FV119" s="135"/>
      <c r="FW119" s="135"/>
      <c r="FX119" s="135"/>
      <c r="FY119" s="136"/>
      <c r="FZ119" s="136"/>
      <c r="GA119" s="136"/>
      <c r="GB119" s="136"/>
      <c r="GC119" s="136"/>
      <c r="GD119" s="135"/>
      <c r="GE119" s="135"/>
      <c r="GF119" s="136"/>
      <c r="GG119" s="135"/>
      <c r="GH119" s="136"/>
      <c r="GI119" s="135"/>
      <c r="GJ119" s="135"/>
      <c r="GK119" s="135"/>
      <c r="GL119" s="135"/>
      <c r="GM119" s="135"/>
      <c r="GN119" s="135"/>
      <c r="GO119" s="135"/>
      <c r="GP119" s="135"/>
      <c r="GQ119" s="135"/>
      <c r="GR119" s="135"/>
      <c r="GS119" s="135"/>
      <c r="GT119" s="135"/>
      <c r="GU119" s="135"/>
      <c r="GV119" s="135"/>
      <c r="GW119" s="135"/>
      <c r="GX119" s="135"/>
      <c r="GY119" s="135"/>
      <c r="GZ119" s="136"/>
      <c r="HA119" s="135"/>
      <c r="HB119" s="135"/>
      <c r="HC119" s="135"/>
      <c r="HD119" s="136"/>
      <c r="HE119" s="135"/>
      <c r="HF119" s="135"/>
      <c r="HG119" s="136"/>
      <c r="HH119" s="136"/>
      <c r="HI119" s="135"/>
      <c r="HJ119" s="136"/>
      <c r="HK119" s="136"/>
      <c r="HL119" s="135"/>
      <c r="HM119" s="136"/>
      <c r="HN119" s="136"/>
      <c r="HO119" s="135"/>
      <c r="HP119" s="136"/>
      <c r="HQ119" s="135"/>
      <c r="HR119" s="135"/>
      <c r="HS119" s="135"/>
      <c r="HT119" s="135"/>
      <c r="HU119" s="135"/>
      <c r="HV119" s="136"/>
      <c r="HW119" s="136"/>
      <c r="HX119" s="135"/>
      <c r="HY119" s="135"/>
      <c r="HZ119" s="136"/>
      <c r="IA119" s="135"/>
      <c r="IB119" s="135"/>
      <c r="IC119" s="136"/>
      <c r="ID119" s="136"/>
      <c r="IE119" s="136">
        <v>1</v>
      </c>
      <c r="IF119" s="136"/>
      <c r="IG119" s="137">
        <f t="shared" si="3"/>
        <v>3</v>
      </c>
      <c r="IH119" s="129" t="s">
        <v>612</v>
      </c>
      <c r="II119" s="133">
        <v>116</v>
      </c>
      <c r="IJ119" s="220"/>
      <c r="IL119" s="133">
        <v>116</v>
      </c>
    </row>
    <row r="120" spans="1:246" ht="26.25">
      <c r="A120" s="134">
        <f t="shared" si="2"/>
        <v>2</v>
      </c>
      <c r="B120" s="220"/>
      <c r="C120" s="133">
        <v>117</v>
      </c>
      <c r="D120" s="129" t="s">
        <v>615</v>
      </c>
      <c r="E120" s="135"/>
      <c r="F120" s="135"/>
      <c r="G120" s="136"/>
      <c r="H120" s="136"/>
      <c r="I120" s="136"/>
      <c r="J120" s="135"/>
      <c r="K120" s="136"/>
      <c r="L120" s="136"/>
      <c r="M120" s="135"/>
      <c r="N120" s="135"/>
      <c r="O120" s="136"/>
      <c r="P120" s="135"/>
      <c r="Q120" s="136"/>
      <c r="R120" s="136"/>
      <c r="S120" s="136"/>
      <c r="T120" s="135"/>
      <c r="U120" s="135"/>
      <c r="V120" s="136"/>
      <c r="W120" s="136"/>
      <c r="X120" s="135"/>
      <c r="Y120" s="136"/>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6"/>
      <c r="BF120" s="136"/>
      <c r="BG120" s="136"/>
      <c r="BH120" s="136"/>
      <c r="BI120" s="136"/>
      <c r="BJ120" s="136"/>
      <c r="BK120" s="136"/>
      <c r="BL120" s="136"/>
      <c r="BM120" s="136"/>
      <c r="BN120" s="136"/>
      <c r="BO120" s="136"/>
      <c r="BP120" s="136"/>
      <c r="BQ120" s="136"/>
      <c r="BR120" s="136"/>
      <c r="BS120" s="136"/>
      <c r="BT120" s="136"/>
      <c r="BU120" s="136"/>
      <c r="BV120" s="136"/>
      <c r="BW120" s="136"/>
      <c r="BX120" s="136"/>
      <c r="BY120" s="136"/>
      <c r="BZ120" s="136"/>
      <c r="CA120" s="136"/>
      <c r="CB120" s="136"/>
      <c r="CC120" s="136"/>
      <c r="CD120" s="136"/>
      <c r="CE120" s="136"/>
      <c r="CF120" s="136"/>
      <c r="CG120" s="136"/>
      <c r="CH120" s="136"/>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6"/>
      <c r="DF120" s="136"/>
      <c r="DG120" s="136"/>
      <c r="DH120" s="136"/>
      <c r="DI120" s="136"/>
      <c r="DJ120" s="136"/>
      <c r="DK120" s="136"/>
      <c r="DL120" s="136"/>
      <c r="DM120" s="136"/>
      <c r="DN120" s="136"/>
      <c r="DO120" s="136"/>
      <c r="DP120" s="136"/>
      <c r="DQ120" s="136"/>
      <c r="DR120" s="136"/>
      <c r="DS120" s="136"/>
      <c r="DT120" s="136"/>
      <c r="DU120" s="136"/>
      <c r="DV120" s="136"/>
      <c r="DW120" s="136"/>
      <c r="DX120" s="135"/>
      <c r="DY120" s="135"/>
      <c r="DZ120" s="135"/>
      <c r="EA120" s="135"/>
      <c r="EB120" s="136"/>
      <c r="EC120" s="135"/>
      <c r="ED120" s="136"/>
      <c r="EE120" s="136"/>
      <c r="EF120" s="135"/>
      <c r="EG120" s="135"/>
      <c r="EH120" s="136"/>
      <c r="EI120" s="135"/>
      <c r="EJ120" s="135"/>
      <c r="EK120" s="135"/>
      <c r="EL120" s="135"/>
      <c r="EM120" s="136"/>
      <c r="EN120" s="136"/>
      <c r="EO120" s="136"/>
      <c r="EP120" s="136"/>
      <c r="EQ120" s="136"/>
      <c r="ER120" s="135"/>
      <c r="ES120" s="136"/>
      <c r="ET120" s="135"/>
      <c r="EU120" s="136"/>
      <c r="EV120" s="136"/>
      <c r="EW120" s="136"/>
      <c r="EX120" s="136"/>
      <c r="EY120" s="136"/>
      <c r="EZ120" s="136"/>
      <c r="FA120" s="136"/>
      <c r="FB120" s="136"/>
      <c r="FC120" s="135"/>
      <c r="FD120" s="136"/>
      <c r="FE120" s="135"/>
      <c r="FF120" s="136"/>
      <c r="FG120" s="136"/>
      <c r="FH120" s="135"/>
      <c r="FI120" s="135"/>
      <c r="FJ120" s="136"/>
      <c r="FK120" s="136"/>
      <c r="FL120" s="136"/>
      <c r="FM120" s="136"/>
      <c r="FN120" s="136"/>
      <c r="FO120" s="136"/>
      <c r="FP120" s="136">
        <v>1</v>
      </c>
      <c r="FQ120" s="136">
        <v>1</v>
      </c>
      <c r="FR120" s="135"/>
      <c r="FS120" s="135"/>
      <c r="FT120" s="135"/>
      <c r="FU120" s="136"/>
      <c r="FV120" s="135"/>
      <c r="FW120" s="135"/>
      <c r="FX120" s="135"/>
      <c r="FY120" s="136"/>
      <c r="FZ120" s="136"/>
      <c r="GA120" s="136"/>
      <c r="GB120" s="136"/>
      <c r="GC120" s="136"/>
      <c r="GD120" s="135"/>
      <c r="GE120" s="135"/>
      <c r="GF120" s="136"/>
      <c r="GG120" s="135"/>
      <c r="GH120" s="136"/>
      <c r="GI120" s="135"/>
      <c r="GJ120" s="135"/>
      <c r="GK120" s="135"/>
      <c r="GL120" s="135"/>
      <c r="GM120" s="135"/>
      <c r="GN120" s="135"/>
      <c r="GO120" s="135"/>
      <c r="GP120" s="135"/>
      <c r="GQ120" s="135"/>
      <c r="GR120" s="135"/>
      <c r="GS120" s="135"/>
      <c r="GT120" s="135"/>
      <c r="GU120" s="135"/>
      <c r="GV120" s="135"/>
      <c r="GW120" s="135"/>
      <c r="GX120" s="135"/>
      <c r="GY120" s="135"/>
      <c r="GZ120" s="136"/>
      <c r="HA120" s="135"/>
      <c r="HB120" s="135"/>
      <c r="HC120" s="135"/>
      <c r="HD120" s="136"/>
      <c r="HE120" s="135"/>
      <c r="HF120" s="135"/>
      <c r="HG120" s="136"/>
      <c r="HH120" s="136"/>
      <c r="HI120" s="135"/>
      <c r="HJ120" s="136"/>
      <c r="HK120" s="136"/>
      <c r="HL120" s="135"/>
      <c r="HM120" s="136"/>
      <c r="HN120" s="136"/>
      <c r="HO120" s="135"/>
      <c r="HP120" s="136"/>
      <c r="HQ120" s="135"/>
      <c r="HR120" s="135"/>
      <c r="HS120" s="135"/>
      <c r="HT120" s="135"/>
      <c r="HU120" s="135"/>
      <c r="HV120" s="136"/>
      <c r="HW120" s="136"/>
      <c r="HX120" s="135"/>
      <c r="HY120" s="135"/>
      <c r="HZ120" s="136"/>
      <c r="IA120" s="135"/>
      <c r="IB120" s="135"/>
      <c r="IC120" s="136"/>
      <c r="ID120" s="136"/>
      <c r="IE120" s="136"/>
      <c r="IF120" s="136"/>
      <c r="IG120" s="134">
        <f t="shared" si="3"/>
        <v>2</v>
      </c>
      <c r="IH120" s="129" t="s">
        <v>615</v>
      </c>
      <c r="II120" s="133">
        <v>117</v>
      </c>
      <c r="IJ120" s="220"/>
      <c r="IL120" s="133">
        <v>117</v>
      </c>
    </row>
    <row r="121" spans="1:246" ht="26.25">
      <c r="A121" s="134">
        <f t="shared" si="2"/>
        <v>2</v>
      </c>
      <c r="B121" s="220"/>
      <c r="C121" s="133">
        <v>118</v>
      </c>
      <c r="D121" s="129" t="s">
        <v>617</v>
      </c>
      <c r="E121" s="135"/>
      <c r="F121" s="135"/>
      <c r="G121" s="136"/>
      <c r="H121" s="136"/>
      <c r="I121" s="136"/>
      <c r="J121" s="135"/>
      <c r="K121" s="136"/>
      <c r="L121" s="136"/>
      <c r="M121" s="135"/>
      <c r="N121" s="135"/>
      <c r="O121" s="136"/>
      <c r="P121" s="135"/>
      <c r="Q121" s="136"/>
      <c r="R121" s="136"/>
      <c r="S121" s="136"/>
      <c r="T121" s="135"/>
      <c r="U121" s="135"/>
      <c r="V121" s="136"/>
      <c r="W121" s="136"/>
      <c r="X121" s="135"/>
      <c r="Y121" s="136"/>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6"/>
      <c r="BF121" s="136"/>
      <c r="BG121" s="136"/>
      <c r="BH121" s="136"/>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c r="DH121" s="136"/>
      <c r="DI121" s="136"/>
      <c r="DJ121" s="136"/>
      <c r="DK121" s="136"/>
      <c r="DL121" s="136"/>
      <c r="DM121" s="136"/>
      <c r="DN121" s="136"/>
      <c r="DO121" s="136"/>
      <c r="DP121" s="136"/>
      <c r="DQ121" s="136"/>
      <c r="DR121" s="136"/>
      <c r="DS121" s="136"/>
      <c r="DT121" s="136"/>
      <c r="DU121" s="136"/>
      <c r="DV121" s="136"/>
      <c r="DW121" s="136"/>
      <c r="DX121" s="135"/>
      <c r="DY121" s="135"/>
      <c r="DZ121" s="135"/>
      <c r="EA121" s="135"/>
      <c r="EB121" s="136"/>
      <c r="EC121" s="135"/>
      <c r="ED121" s="136"/>
      <c r="EE121" s="136"/>
      <c r="EF121" s="135"/>
      <c r="EG121" s="135"/>
      <c r="EH121" s="136"/>
      <c r="EI121" s="135"/>
      <c r="EJ121" s="135"/>
      <c r="EK121" s="135"/>
      <c r="EL121" s="135"/>
      <c r="EM121" s="136"/>
      <c r="EN121" s="136"/>
      <c r="EO121" s="136"/>
      <c r="EP121" s="136"/>
      <c r="EQ121" s="136"/>
      <c r="ER121" s="135"/>
      <c r="ES121" s="136"/>
      <c r="ET121" s="135"/>
      <c r="EU121" s="136"/>
      <c r="EV121" s="136"/>
      <c r="EW121" s="136"/>
      <c r="EX121" s="136"/>
      <c r="EY121" s="136"/>
      <c r="EZ121" s="136"/>
      <c r="FA121" s="136"/>
      <c r="FB121" s="136"/>
      <c r="FC121" s="135"/>
      <c r="FD121" s="136"/>
      <c r="FE121" s="135"/>
      <c r="FF121" s="136"/>
      <c r="FG121" s="136"/>
      <c r="FH121" s="135"/>
      <c r="FI121" s="135"/>
      <c r="FJ121" s="136"/>
      <c r="FK121" s="136"/>
      <c r="FL121" s="136"/>
      <c r="FM121" s="136"/>
      <c r="FN121" s="136"/>
      <c r="FO121" s="136"/>
      <c r="FP121" s="136">
        <v>1</v>
      </c>
      <c r="FQ121" s="136"/>
      <c r="FR121" s="135">
        <v>1</v>
      </c>
      <c r="FS121" s="135"/>
      <c r="FT121" s="135"/>
      <c r="FU121" s="136"/>
      <c r="FV121" s="135"/>
      <c r="FW121" s="135"/>
      <c r="FX121" s="135"/>
      <c r="FY121" s="136"/>
      <c r="FZ121" s="136"/>
      <c r="GA121" s="136"/>
      <c r="GB121" s="136"/>
      <c r="GC121" s="136"/>
      <c r="GD121" s="135"/>
      <c r="GE121" s="135"/>
      <c r="GF121" s="136"/>
      <c r="GG121" s="135"/>
      <c r="GH121" s="136"/>
      <c r="GI121" s="135"/>
      <c r="GJ121" s="135"/>
      <c r="GK121" s="135"/>
      <c r="GL121" s="135"/>
      <c r="GM121" s="135"/>
      <c r="GN121" s="135"/>
      <c r="GO121" s="135"/>
      <c r="GP121" s="135"/>
      <c r="GQ121" s="135"/>
      <c r="GR121" s="135"/>
      <c r="GS121" s="135"/>
      <c r="GT121" s="135"/>
      <c r="GU121" s="135"/>
      <c r="GV121" s="135"/>
      <c r="GW121" s="135"/>
      <c r="GX121" s="135"/>
      <c r="GY121" s="135"/>
      <c r="GZ121" s="136"/>
      <c r="HA121" s="135"/>
      <c r="HB121" s="135"/>
      <c r="HC121" s="135"/>
      <c r="HD121" s="136"/>
      <c r="HE121" s="135"/>
      <c r="HF121" s="135"/>
      <c r="HG121" s="136"/>
      <c r="HH121" s="136"/>
      <c r="HI121" s="135"/>
      <c r="HJ121" s="136"/>
      <c r="HK121" s="136"/>
      <c r="HL121" s="135"/>
      <c r="HM121" s="136"/>
      <c r="HN121" s="136"/>
      <c r="HO121" s="135"/>
      <c r="HP121" s="136"/>
      <c r="HQ121" s="135"/>
      <c r="HR121" s="135"/>
      <c r="HS121" s="135"/>
      <c r="HT121" s="135"/>
      <c r="HU121" s="135"/>
      <c r="HV121" s="136"/>
      <c r="HW121" s="136"/>
      <c r="HX121" s="135"/>
      <c r="HY121" s="135"/>
      <c r="HZ121" s="136"/>
      <c r="IA121" s="135"/>
      <c r="IB121" s="135"/>
      <c r="IC121" s="136"/>
      <c r="ID121" s="136"/>
      <c r="IE121" s="136"/>
      <c r="IF121" s="136"/>
      <c r="IG121" s="134">
        <f t="shared" si="3"/>
        <v>2</v>
      </c>
      <c r="IH121" s="129" t="s">
        <v>617</v>
      </c>
      <c r="II121" s="133">
        <v>118</v>
      </c>
      <c r="IJ121" s="220"/>
      <c r="IL121" s="133">
        <v>118</v>
      </c>
    </row>
    <row r="122" spans="1:246" ht="26.25">
      <c r="A122" s="134">
        <f t="shared" si="2"/>
        <v>2</v>
      </c>
      <c r="B122" s="220"/>
      <c r="C122" s="133">
        <v>119</v>
      </c>
      <c r="D122" s="129" t="s">
        <v>619</v>
      </c>
      <c r="E122" s="135"/>
      <c r="F122" s="135"/>
      <c r="G122" s="136"/>
      <c r="H122" s="136"/>
      <c r="I122" s="136"/>
      <c r="J122" s="135"/>
      <c r="K122" s="136"/>
      <c r="L122" s="136"/>
      <c r="M122" s="135"/>
      <c r="N122" s="135"/>
      <c r="O122" s="136"/>
      <c r="P122" s="135"/>
      <c r="Q122" s="136"/>
      <c r="R122" s="136"/>
      <c r="S122" s="136"/>
      <c r="T122" s="135"/>
      <c r="U122" s="135"/>
      <c r="V122" s="136"/>
      <c r="W122" s="136"/>
      <c r="X122" s="135"/>
      <c r="Y122" s="136"/>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136"/>
      <c r="DL122" s="136"/>
      <c r="DM122" s="136"/>
      <c r="DN122" s="136"/>
      <c r="DO122" s="136"/>
      <c r="DP122" s="136"/>
      <c r="DQ122" s="136"/>
      <c r="DR122" s="136"/>
      <c r="DS122" s="136"/>
      <c r="DT122" s="136"/>
      <c r="DU122" s="136"/>
      <c r="DV122" s="136"/>
      <c r="DW122" s="136"/>
      <c r="DX122" s="135"/>
      <c r="DY122" s="135"/>
      <c r="DZ122" s="135"/>
      <c r="EA122" s="135"/>
      <c r="EB122" s="136"/>
      <c r="EC122" s="135"/>
      <c r="ED122" s="136"/>
      <c r="EE122" s="136"/>
      <c r="EF122" s="135"/>
      <c r="EG122" s="135"/>
      <c r="EH122" s="136"/>
      <c r="EI122" s="135"/>
      <c r="EJ122" s="135"/>
      <c r="EK122" s="135"/>
      <c r="EL122" s="135"/>
      <c r="EM122" s="136"/>
      <c r="EN122" s="136"/>
      <c r="EO122" s="136"/>
      <c r="EP122" s="136"/>
      <c r="EQ122" s="136"/>
      <c r="ER122" s="135"/>
      <c r="ES122" s="136"/>
      <c r="ET122" s="135"/>
      <c r="EU122" s="136"/>
      <c r="EV122" s="136"/>
      <c r="EW122" s="136"/>
      <c r="EX122" s="136"/>
      <c r="EY122" s="136"/>
      <c r="EZ122" s="136"/>
      <c r="FA122" s="136"/>
      <c r="FB122" s="136"/>
      <c r="FC122" s="135"/>
      <c r="FD122" s="136"/>
      <c r="FE122" s="135"/>
      <c r="FF122" s="136"/>
      <c r="FG122" s="136"/>
      <c r="FH122" s="135"/>
      <c r="FI122" s="135"/>
      <c r="FJ122" s="136"/>
      <c r="FK122" s="136"/>
      <c r="FL122" s="136"/>
      <c r="FM122" s="136"/>
      <c r="FN122" s="136"/>
      <c r="FO122" s="136"/>
      <c r="FP122" s="136">
        <v>1</v>
      </c>
      <c r="FQ122" s="136"/>
      <c r="FR122" s="135"/>
      <c r="FS122" s="135">
        <v>1</v>
      </c>
      <c r="FT122" s="135"/>
      <c r="FU122" s="136"/>
      <c r="FV122" s="135"/>
      <c r="FW122" s="135"/>
      <c r="FX122" s="135"/>
      <c r="FY122" s="136"/>
      <c r="FZ122" s="136"/>
      <c r="GA122" s="136"/>
      <c r="GB122" s="136"/>
      <c r="GC122" s="136"/>
      <c r="GD122" s="135"/>
      <c r="GE122" s="135"/>
      <c r="GF122" s="136"/>
      <c r="GG122" s="135"/>
      <c r="GH122" s="136"/>
      <c r="GI122" s="135"/>
      <c r="GJ122" s="135"/>
      <c r="GK122" s="135"/>
      <c r="GL122" s="135"/>
      <c r="GM122" s="135"/>
      <c r="GN122" s="135"/>
      <c r="GO122" s="135"/>
      <c r="GP122" s="135"/>
      <c r="GQ122" s="135"/>
      <c r="GR122" s="135"/>
      <c r="GS122" s="135"/>
      <c r="GT122" s="135"/>
      <c r="GU122" s="135"/>
      <c r="GV122" s="135"/>
      <c r="GW122" s="135"/>
      <c r="GX122" s="135"/>
      <c r="GY122" s="135"/>
      <c r="GZ122" s="136"/>
      <c r="HA122" s="135"/>
      <c r="HB122" s="135"/>
      <c r="HC122" s="135"/>
      <c r="HD122" s="136"/>
      <c r="HE122" s="135"/>
      <c r="HF122" s="135"/>
      <c r="HG122" s="136"/>
      <c r="HH122" s="136"/>
      <c r="HI122" s="135"/>
      <c r="HJ122" s="136"/>
      <c r="HK122" s="136"/>
      <c r="HL122" s="135"/>
      <c r="HM122" s="136"/>
      <c r="HN122" s="136"/>
      <c r="HO122" s="135"/>
      <c r="HP122" s="136"/>
      <c r="HQ122" s="135"/>
      <c r="HR122" s="135"/>
      <c r="HS122" s="135"/>
      <c r="HT122" s="135"/>
      <c r="HU122" s="135"/>
      <c r="HV122" s="136"/>
      <c r="HW122" s="136"/>
      <c r="HX122" s="135"/>
      <c r="HY122" s="135"/>
      <c r="HZ122" s="136"/>
      <c r="IA122" s="135"/>
      <c r="IB122" s="135"/>
      <c r="IC122" s="136"/>
      <c r="ID122" s="136"/>
      <c r="IE122" s="136"/>
      <c r="IF122" s="136"/>
      <c r="IG122" s="134">
        <f t="shared" si="3"/>
        <v>2</v>
      </c>
      <c r="IH122" s="129" t="s">
        <v>619</v>
      </c>
      <c r="II122" s="133">
        <v>119</v>
      </c>
      <c r="IJ122" s="220"/>
      <c r="IL122" s="133">
        <v>119</v>
      </c>
    </row>
    <row r="123" spans="1:246" ht="26.25">
      <c r="A123" s="134">
        <f t="shared" si="2"/>
        <v>2</v>
      </c>
      <c r="B123" s="220"/>
      <c r="C123" s="133">
        <v>120</v>
      </c>
      <c r="D123" s="129" t="s">
        <v>621</v>
      </c>
      <c r="E123" s="135"/>
      <c r="F123" s="135"/>
      <c r="G123" s="136"/>
      <c r="H123" s="136"/>
      <c r="I123" s="136"/>
      <c r="J123" s="135"/>
      <c r="K123" s="136"/>
      <c r="L123" s="136"/>
      <c r="M123" s="135"/>
      <c r="N123" s="135"/>
      <c r="O123" s="136"/>
      <c r="P123" s="135"/>
      <c r="Q123" s="136"/>
      <c r="R123" s="136"/>
      <c r="S123" s="136"/>
      <c r="T123" s="135"/>
      <c r="U123" s="135"/>
      <c r="V123" s="136"/>
      <c r="W123" s="136"/>
      <c r="X123" s="135"/>
      <c r="Y123" s="136"/>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6"/>
      <c r="BF123" s="136"/>
      <c r="BG123" s="136"/>
      <c r="BH123" s="136"/>
      <c r="BI123" s="136"/>
      <c r="BJ123" s="136"/>
      <c r="BK123" s="136"/>
      <c r="BL123" s="136"/>
      <c r="BM123" s="136"/>
      <c r="BN123" s="136"/>
      <c r="BO123" s="136"/>
      <c r="BP123" s="136"/>
      <c r="BQ123" s="136"/>
      <c r="BR123" s="136"/>
      <c r="BS123" s="136"/>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36"/>
      <c r="CR123" s="136"/>
      <c r="CS123" s="136"/>
      <c r="CT123" s="136"/>
      <c r="CU123" s="136"/>
      <c r="CV123" s="136"/>
      <c r="CW123" s="136"/>
      <c r="CX123" s="136"/>
      <c r="CY123" s="136"/>
      <c r="CZ123" s="136"/>
      <c r="DA123" s="136"/>
      <c r="DB123" s="136"/>
      <c r="DC123" s="136"/>
      <c r="DD123" s="136"/>
      <c r="DE123" s="136"/>
      <c r="DF123" s="136"/>
      <c r="DG123" s="136"/>
      <c r="DH123" s="136"/>
      <c r="DI123" s="136"/>
      <c r="DJ123" s="136"/>
      <c r="DK123" s="136"/>
      <c r="DL123" s="136"/>
      <c r="DM123" s="136"/>
      <c r="DN123" s="136"/>
      <c r="DO123" s="136"/>
      <c r="DP123" s="136"/>
      <c r="DQ123" s="136"/>
      <c r="DR123" s="136"/>
      <c r="DS123" s="136"/>
      <c r="DT123" s="136"/>
      <c r="DU123" s="136"/>
      <c r="DV123" s="136"/>
      <c r="DW123" s="136"/>
      <c r="DX123" s="135"/>
      <c r="DY123" s="135"/>
      <c r="DZ123" s="135"/>
      <c r="EA123" s="135"/>
      <c r="EB123" s="136"/>
      <c r="EC123" s="135"/>
      <c r="ED123" s="136"/>
      <c r="EE123" s="136"/>
      <c r="EF123" s="135"/>
      <c r="EG123" s="135"/>
      <c r="EH123" s="136"/>
      <c r="EI123" s="135"/>
      <c r="EJ123" s="135"/>
      <c r="EK123" s="135"/>
      <c r="EL123" s="135"/>
      <c r="EM123" s="136"/>
      <c r="EN123" s="136"/>
      <c r="EO123" s="136"/>
      <c r="EP123" s="136"/>
      <c r="EQ123" s="136"/>
      <c r="ER123" s="135"/>
      <c r="ES123" s="136"/>
      <c r="ET123" s="135"/>
      <c r="EU123" s="136"/>
      <c r="EV123" s="136"/>
      <c r="EW123" s="136"/>
      <c r="EX123" s="136"/>
      <c r="EY123" s="136"/>
      <c r="EZ123" s="136"/>
      <c r="FA123" s="136"/>
      <c r="FB123" s="136"/>
      <c r="FC123" s="135"/>
      <c r="FD123" s="136"/>
      <c r="FE123" s="135"/>
      <c r="FF123" s="136"/>
      <c r="FG123" s="136"/>
      <c r="FH123" s="135"/>
      <c r="FI123" s="135"/>
      <c r="FJ123" s="136"/>
      <c r="FK123" s="136"/>
      <c r="FL123" s="136"/>
      <c r="FM123" s="136"/>
      <c r="FN123" s="136"/>
      <c r="FO123" s="136"/>
      <c r="FP123" s="136">
        <v>1</v>
      </c>
      <c r="FQ123" s="136"/>
      <c r="FR123" s="135"/>
      <c r="FS123" s="135"/>
      <c r="FT123" s="135">
        <v>1</v>
      </c>
      <c r="FU123" s="136"/>
      <c r="FV123" s="135"/>
      <c r="FW123" s="135"/>
      <c r="FX123" s="135"/>
      <c r="FY123" s="136"/>
      <c r="FZ123" s="136"/>
      <c r="GA123" s="136"/>
      <c r="GB123" s="136"/>
      <c r="GC123" s="136"/>
      <c r="GD123" s="135"/>
      <c r="GE123" s="135"/>
      <c r="GF123" s="136"/>
      <c r="GG123" s="135"/>
      <c r="GH123" s="136"/>
      <c r="GI123" s="135"/>
      <c r="GJ123" s="135"/>
      <c r="GK123" s="135"/>
      <c r="GL123" s="135"/>
      <c r="GM123" s="135"/>
      <c r="GN123" s="135"/>
      <c r="GO123" s="135"/>
      <c r="GP123" s="135"/>
      <c r="GQ123" s="135"/>
      <c r="GR123" s="135"/>
      <c r="GS123" s="135"/>
      <c r="GT123" s="135"/>
      <c r="GU123" s="135"/>
      <c r="GV123" s="135"/>
      <c r="GW123" s="135"/>
      <c r="GX123" s="135"/>
      <c r="GY123" s="135"/>
      <c r="GZ123" s="136"/>
      <c r="HA123" s="135"/>
      <c r="HB123" s="135"/>
      <c r="HC123" s="135"/>
      <c r="HD123" s="136"/>
      <c r="HE123" s="135"/>
      <c r="HF123" s="135"/>
      <c r="HG123" s="136"/>
      <c r="HH123" s="136"/>
      <c r="HI123" s="135"/>
      <c r="HJ123" s="136"/>
      <c r="HK123" s="136"/>
      <c r="HL123" s="135"/>
      <c r="HM123" s="136"/>
      <c r="HN123" s="136"/>
      <c r="HO123" s="135"/>
      <c r="HP123" s="136"/>
      <c r="HQ123" s="135"/>
      <c r="HR123" s="135"/>
      <c r="HS123" s="135"/>
      <c r="HT123" s="135"/>
      <c r="HU123" s="135"/>
      <c r="HV123" s="136"/>
      <c r="HW123" s="136"/>
      <c r="HX123" s="135"/>
      <c r="HY123" s="135"/>
      <c r="HZ123" s="136"/>
      <c r="IA123" s="135"/>
      <c r="IB123" s="135"/>
      <c r="IC123" s="136"/>
      <c r="ID123" s="136"/>
      <c r="IE123" s="136"/>
      <c r="IF123" s="136"/>
      <c r="IG123" s="134">
        <f t="shared" si="3"/>
        <v>2</v>
      </c>
      <c r="IH123" s="129" t="s">
        <v>621</v>
      </c>
      <c r="II123" s="133">
        <v>120</v>
      </c>
      <c r="IJ123" s="220"/>
      <c r="IL123" s="133">
        <v>120</v>
      </c>
    </row>
    <row r="124" spans="1:246" ht="26.25">
      <c r="A124" s="134">
        <f t="shared" si="2"/>
        <v>3</v>
      </c>
      <c r="B124" s="220"/>
      <c r="C124" s="133">
        <v>121</v>
      </c>
      <c r="D124" s="129" t="s">
        <v>623</v>
      </c>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c r="CU124" s="136"/>
      <c r="CV124" s="136"/>
      <c r="CW124" s="136"/>
      <c r="CX124" s="136"/>
      <c r="CY124" s="136"/>
      <c r="CZ124" s="136"/>
      <c r="DA124" s="136"/>
      <c r="DB124" s="136"/>
      <c r="DC124" s="136"/>
      <c r="DD124" s="136"/>
      <c r="DE124" s="136"/>
      <c r="DF124" s="136"/>
      <c r="DG124" s="136"/>
      <c r="DH124" s="136"/>
      <c r="DI124" s="136"/>
      <c r="DJ124" s="136"/>
      <c r="DK124" s="136"/>
      <c r="DL124" s="136"/>
      <c r="DM124" s="136"/>
      <c r="DN124" s="136"/>
      <c r="DO124" s="136"/>
      <c r="DP124" s="136"/>
      <c r="DQ124" s="136"/>
      <c r="DR124" s="136"/>
      <c r="DS124" s="136"/>
      <c r="DT124" s="136"/>
      <c r="DU124" s="136"/>
      <c r="DV124" s="136"/>
      <c r="DW124" s="136"/>
      <c r="DX124" s="136"/>
      <c r="DY124" s="136"/>
      <c r="DZ124" s="136"/>
      <c r="EA124" s="136"/>
      <c r="EB124" s="136"/>
      <c r="EC124" s="136"/>
      <c r="ED124" s="136"/>
      <c r="EE124" s="136"/>
      <c r="EF124" s="136"/>
      <c r="EG124" s="136"/>
      <c r="EH124" s="136"/>
      <c r="EI124" s="136"/>
      <c r="EJ124" s="136"/>
      <c r="EK124" s="136"/>
      <c r="EL124" s="136"/>
      <c r="EM124" s="136"/>
      <c r="EN124" s="136"/>
      <c r="EO124" s="136"/>
      <c r="EP124" s="136"/>
      <c r="EQ124" s="136"/>
      <c r="ER124" s="136"/>
      <c r="ES124" s="136"/>
      <c r="ET124" s="136"/>
      <c r="EU124" s="136"/>
      <c r="EV124" s="136"/>
      <c r="EW124" s="136"/>
      <c r="EX124" s="136"/>
      <c r="EY124" s="136"/>
      <c r="EZ124" s="136">
        <v>1</v>
      </c>
      <c r="FA124" s="136"/>
      <c r="FB124" s="136"/>
      <c r="FC124" s="136"/>
      <c r="FD124" s="136"/>
      <c r="FE124" s="136"/>
      <c r="FF124" s="136"/>
      <c r="FG124" s="136"/>
      <c r="FH124" s="136"/>
      <c r="FI124" s="136"/>
      <c r="FJ124" s="136"/>
      <c r="FK124" s="136"/>
      <c r="FL124" s="136"/>
      <c r="FM124" s="136"/>
      <c r="FN124" s="136"/>
      <c r="FO124" s="136"/>
      <c r="FP124" s="136"/>
      <c r="FQ124" s="136"/>
      <c r="FR124" s="136"/>
      <c r="FS124" s="136"/>
      <c r="FT124" s="136"/>
      <c r="FU124" s="136">
        <v>1</v>
      </c>
      <c r="FV124" s="136"/>
      <c r="FW124" s="136"/>
      <c r="FX124" s="136"/>
      <c r="FY124" s="136"/>
      <c r="FZ124" s="136"/>
      <c r="GA124" s="136"/>
      <c r="GB124" s="136"/>
      <c r="GC124" s="136"/>
      <c r="GD124" s="136"/>
      <c r="GE124" s="136"/>
      <c r="GF124" s="136"/>
      <c r="GG124" s="136"/>
      <c r="GH124" s="136"/>
      <c r="GI124" s="136"/>
      <c r="GJ124" s="136"/>
      <c r="GK124" s="136"/>
      <c r="GL124" s="136"/>
      <c r="GM124" s="136"/>
      <c r="GN124" s="136"/>
      <c r="GO124" s="136"/>
      <c r="GP124" s="136"/>
      <c r="GQ124" s="136"/>
      <c r="GR124" s="136"/>
      <c r="GS124" s="136"/>
      <c r="GT124" s="136"/>
      <c r="GU124" s="136"/>
      <c r="GV124" s="136"/>
      <c r="GW124" s="136"/>
      <c r="GX124" s="136"/>
      <c r="GY124" s="136"/>
      <c r="GZ124" s="136"/>
      <c r="HA124" s="136"/>
      <c r="HB124" s="136"/>
      <c r="HC124" s="136"/>
      <c r="HD124" s="136"/>
      <c r="HE124" s="136"/>
      <c r="HF124" s="136"/>
      <c r="HG124" s="136"/>
      <c r="HH124" s="136"/>
      <c r="HI124" s="136"/>
      <c r="HJ124" s="136"/>
      <c r="HK124" s="136"/>
      <c r="HL124" s="136"/>
      <c r="HM124" s="136"/>
      <c r="HN124" s="136"/>
      <c r="HO124" s="136"/>
      <c r="HP124" s="136"/>
      <c r="HQ124" s="136"/>
      <c r="HR124" s="136"/>
      <c r="HS124" s="136"/>
      <c r="HT124" s="136"/>
      <c r="HU124" s="136"/>
      <c r="HV124" s="136"/>
      <c r="HW124" s="136"/>
      <c r="HX124" s="136"/>
      <c r="HY124" s="136"/>
      <c r="HZ124" s="136"/>
      <c r="IA124" s="136"/>
      <c r="IB124" s="136"/>
      <c r="IC124" s="136"/>
      <c r="ID124" s="136"/>
      <c r="IE124" s="136">
        <v>1</v>
      </c>
      <c r="IF124" s="136"/>
      <c r="IG124" s="137">
        <f t="shared" si="3"/>
        <v>3</v>
      </c>
      <c r="IH124" s="129" t="s">
        <v>623</v>
      </c>
      <c r="II124" s="133">
        <v>121</v>
      </c>
      <c r="IJ124" s="220"/>
      <c r="IL124" s="133">
        <v>121</v>
      </c>
    </row>
    <row r="125" spans="1:246" ht="26.25">
      <c r="A125" s="134">
        <f t="shared" si="2"/>
        <v>3</v>
      </c>
      <c r="B125" s="220"/>
      <c r="C125" s="133">
        <v>122</v>
      </c>
      <c r="D125" s="129" t="s">
        <v>626</v>
      </c>
      <c r="E125" s="135"/>
      <c r="F125" s="135"/>
      <c r="G125" s="136"/>
      <c r="H125" s="136"/>
      <c r="I125" s="136"/>
      <c r="J125" s="135"/>
      <c r="K125" s="136"/>
      <c r="L125" s="136"/>
      <c r="M125" s="135"/>
      <c r="N125" s="135"/>
      <c r="O125" s="136"/>
      <c r="P125" s="135"/>
      <c r="Q125" s="136"/>
      <c r="R125" s="136"/>
      <c r="S125" s="136"/>
      <c r="T125" s="135"/>
      <c r="U125" s="135"/>
      <c r="V125" s="136"/>
      <c r="W125" s="136"/>
      <c r="X125" s="135"/>
      <c r="Y125" s="136"/>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6"/>
      <c r="BF125" s="136"/>
      <c r="BG125" s="136"/>
      <c r="BH125" s="136"/>
      <c r="BI125" s="136"/>
      <c r="BJ125" s="136"/>
      <c r="BK125" s="136"/>
      <c r="BL125" s="136"/>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6"/>
      <c r="CY125" s="136"/>
      <c r="CZ125" s="136"/>
      <c r="DA125" s="136"/>
      <c r="DB125" s="136"/>
      <c r="DC125" s="136"/>
      <c r="DD125" s="136"/>
      <c r="DE125" s="136"/>
      <c r="DF125" s="136"/>
      <c r="DG125" s="136"/>
      <c r="DH125" s="136"/>
      <c r="DI125" s="136"/>
      <c r="DJ125" s="136"/>
      <c r="DK125" s="136"/>
      <c r="DL125" s="136"/>
      <c r="DM125" s="136"/>
      <c r="DN125" s="136"/>
      <c r="DO125" s="136"/>
      <c r="DP125" s="136"/>
      <c r="DQ125" s="136"/>
      <c r="DR125" s="136"/>
      <c r="DS125" s="136"/>
      <c r="DT125" s="136"/>
      <c r="DU125" s="136"/>
      <c r="DV125" s="136"/>
      <c r="DW125" s="136"/>
      <c r="DX125" s="135"/>
      <c r="DY125" s="135"/>
      <c r="DZ125" s="135"/>
      <c r="EA125" s="135"/>
      <c r="EB125" s="136"/>
      <c r="EC125" s="135"/>
      <c r="ED125" s="136"/>
      <c r="EE125" s="136"/>
      <c r="EF125" s="135"/>
      <c r="EG125" s="135"/>
      <c r="EH125" s="136"/>
      <c r="EI125" s="135"/>
      <c r="EJ125" s="135"/>
      <c r="EK125" s="135"/>
      <c r="EL125" s="135"/>
      <c r="EM125" s="136"/>
      <c r="EN125" s="136"/>
      <c r="EO125" s="136"/>
      <c r="EP125" s="136"/>
      <c r="EQ125" s="136"/>
      <c r="ER125" s="135"/>
      <c r="ES125" s="136"/>
      <c r="ET125" s="135"/>
      <c r="EU125" s="136"/>
      <c r="EV125" s="136"/>
      <c r="EW125" s="136"/>
      <c r="EX125" s="136"/>
      <c r="EY125" s="136"/>
      <c r="EZ125" s="136">
        <v>1</v>
      </c>
      <c r="FA125" s="136"/>
      <c r="FB125" s="136"/>
      <c r="FC125" s="135"/>
      <c r="FD125" s="136"/>
      <c r="FE125" s="135"/>
      <c r="FF125" s="136"/>
      <c r="FG125" s="136"/>
      <c r="FH125" s="135"/>
      <c r="FI125" s="135"/>
      <c r="FJ125" s="136"/>
      <c r="FK125" s="136"/>
      <c r="FL125" s="136"/>
      <c r="FM125" s="136"/>
      <c r="FN125" s="136"/>
      <c r="FO125" s="136"/>
      <c r="FP125" s="136"/>
      <c r="FQ125" s="136"/>
      <c r="FR125" s="135"/>
      <c r="FS125" s="135"/>
      <c r="FT125" s="135"/>
      <c r="FU125" s="136"/>
      <c r="FV125" s="135">
        <v>1</v>
      </c>
      <c r="FW125" s="135"/>
      <c r="FX125" s="135"/>
      <c r="FY125" s="136"/>
      <c r="FZ125" s="136"/>
      <c r="GA125" s="136"/>
      <c r="GB125" s="136"/>
      <c r="GC125" s="136"/>
      <c r="GD125" s="135"/>
      <c r="GE125" s="135"/>
      <c r="GF125" s="136"/>
      <c r="GG125" s="135"/>
      <c r="GH125" s="136"/>
      <c r="GI125" s="135"/>
      <c r="GJ125" s="135"/>
      <c r="GK125" s="135"/>
      <c r="GL125" s="135"/>
      <c r="GM125" s="135"/>
      <c r="GN125" s="135"/>
      <c r="GO125" s="135"/>
      <c r="GP125" s="135"/>
      <c r="GQ125" s="135"/>
      <c r="GR125" s="135"/>
      <c r="GS125" s="135"/>
      <c r="GT125" s="135"/>
      <c r="GU125" s="135"/>
      <c r="GV125" s="135"/>
      <c r="GW125" s="135"/>
      <c r="GX125" s="135"/>
      <c r="GY125" s="135"/>
      <c r="GZ125" s="136"/>
      <c r="HA125" s="135"/>
      <c r="HB125" s="135"/>
      <c r="HC125" s="135"/>
      <c r="HD125" s="136"/>
      <c r="HE125" s="135"/>
      <c r="HF125" s="135"/>
      <c r="HG125" s="136"/>
      <c r="HH125" s="136"/>
      <c r="HI125" s="135"/>
      <c r="HJ125" s="136"/>
      <c r="HK125" s="136"/>
      <c r="HL125" s="135"/>
      <c r="HM125" s="136"/>
      <c r="HN125" s="136"/>
      <c r="HO125" s="135"/>
      <c r="HP125" s="136"/>
      <c r="HQ125" s="135"/>
      <c r="HR125" s="135"/>
      <c r="HS125" s="135"/>
      <c r="HT125" s="135"/>
      <c r="HU125" s="135"/>
      <c r="HV125" s="136"/>
      <c r="HW125" s="136"/>
      <c r="HX125" s="135"/>
      <c r="HY125" s="135"/>
      <c r="HZ125" s="136"/>
      <c r="IA125" s="135"/>
      <c r="IB125" s="135"/>
      <c r="IC125" s="136"/>
      <c r="ID125" s="136"/>
      <c r="IE125" s="136">
        <v>1</v>
      </c>
      <c r="IF125" s="136"/>
      <c r="IG125" s="137">
        <f t="shared" si="3"/>
        <v>3</v>
      </c>
      <c r="IH125" s="129" t="s">
        <v>626</v>
      </c>
      <c r="II125" s="133">
        <v>122</v>
      </c>
      <c r="IJ125" s="220"/>
      <c r="IL125" s="133">
        <v>122</v>
      </c>
    </row>
    <row r="126" spans="1:246" ht="26.25">
      <c r="A126" s="134">
        <f t="shared" si="2"/>
        <v>2</v>
      </c>
      <c r="B126" s="220"/>
      <c r="C126" s="133">
        <v>123</v>
      </c>
      <c r="D126" s="129" t="s">
        <v>628</v>
      </c>
      <c r="E126" s="135"/>
      <c r="F126" s="135"/>
      <c r="G126" s="136"/>
      <c r="H126" s="136"/>
      <c r="I126" s="136"/>
      <c r="J126" s="135"/>
      <c r="K126" s="136"/>
      <c r="L126" s="136"/>
      <c r="M126" s="135"/>
      <c r="N126" s="135"/>
      <c r="O126" s="136"/>
      <c r="P126" s="135"/>
      <c r="Q126" s="136"/>
      <c r="R126" s="136"/>
      <c r="S126" s="136"/>
      <c r="T126" s="135"/>
      <c r="U126" s="135"/>
      <c r="V126" s="136"/>
      <c r="W126" s="136"/>
      <c r="X126" s="135"/>
      <c r="Y126" s="136"/>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6"/>
      <c r="BF126" s="136"/>
      <c r="BG126" s="136"/>
      <c r="BH126" s="136"/>
      <c r="BI126" s="136"/>
      <c r="BJ126" s="136"/>
      <c r="BK126" s="136"/>
      <c r="BL126" s="136"/>
      <c r="BM126" s="136"/>
      <c r="BN126" s="136"/>
      <c r="BO126" s="136"/>
      <c r="BP126" s="136"/>
      <c r="BQ126" s="136"/>
      <c r="BR126" s="136"/>
      <c r="BS126" s="136"/>
      <c r="BT126" s="136"/>
      <c r="BU126" s="136"/>
      <c r="BV126" s="136"/>
      <c r="BW126" s="136"/>
      <c r="BX126" s="136"/>
      <c r="BY126" s="136"/>
      <c r="BZ126" s="136"/>
      <c r="CA126" s="136"/>
      <c r="CB126" s="136"/>
      <c r="CC126" s="136"/>
      <c r="CD126" s="136"/>
      <c r="CE126" s="136"/>
      <c r="CF126" s="136"/>
      <c r="CG126" s="136"/>
      <c r="CH126" s="136"/>
      <c r="CI126" s="136"/>
      <c r="CJ126" s="136"/>
      <c r="CK126" s="136"/>
      <c r="CL126" s="136"/>
      <c r="CM126" s="136"/>
      <c r="CN126" s="136"/>
      <c r="CO126" s="136"/>
      <c r="CP126" s="136"/>
      <c r="CQ126" s="136"/>
      <c r="CR126" s="136"/>
      <c r="CS126" s="136"/>
      <c r="CT126" s="136"/>
      <c r="CU126" s="136"/>
      <c r="CV126" s="136"/>
      <c r="CW126" s="136"/>
      <c r="CX126" s="136"/>
      <c r="CY126" s="136"/>
      <c r="CZ126" s="136"/>
      <c r="DA126" s="136"/>
      <c r="DB126" s="136"/>
      <c r="DC126" s="136"/>
      <c r="DD126" s="136"/>
      <c r="DE126" s="136"/>
      <c r="DF126" s="136"/>
      <c r="DG126" s="136"/>
      <c r="DH126" s="136"/>
      <c r="DI126" s="136"/>
      <c r="DJ126" s="136"/>
      <c r="DK126" s="136"/>
      <c r="DL126" s="136"/>
      <c r="DM126" s="136"/>
      <c r="DN126" s="136"/>
      <c r="DO126" s="136"/>
      <c r="DP126" s="136"/>
      <c r="DQ126" s="136"/>
      <c r="DR126" s="136"/>
      <c r="DS126" s="136"/>
      <c r="DT126" s="136"/>
      <c r="DU126" s="136"/>
      <c r="DV126" s="136"/>
      <c r="DW126" s="136"/>
      <c r="DX126" s="135"/>
      <c r="DY126" s="135"/>
      <c r="DZ126" s="135"/>
      <c r="EA126" s="135"/>
      <c r="EB126" s="136"/>
      <c r="EC126" s="135"/>
      <c r="ED126" s="136"/>
      <c r="EE126" s="136"/>
      <c r="EF126" s="135"/>
      <c r="EG126" s="135"/>
      <c r="EH126" s="136"/>
      <c r="EI126" s="135"/>
      <c r="EJ126" s="135"/>
      <c r="EK126" s="135"/>
      <c r="EL126" s="135"/>
      <c r="EM126" s="136"/>
      <c r="EN126" s="136"/>
      <c r="EO126" s="136"/>
      <c r="EP126" s="136"/>
      <c r="EQ126" s="136"/>
      <c r="ER126" s="135"/>
      <c r="ES126" s="136"/>
      <c r="ET126" s="135"/>
      <c r="EU126" s="136"/>
      <c r="EV126" s="136"/>
      <c r="EW126" s="136"/>
      <c r="EX126" s="136"/>
      <c r="EY126" s="136"/>
      <c r="EZ126" s="136"/>
      <c r="FA126" s="136"/>
      <c r="FB126" s="136"/>
      <c r="FC126" s="135"/>
      <c r="FD126" s="136"/>
      <c r="FE126" s="135"/>
      <c r="FF126" s="136"/>
      <c r="FG126" s="136"/>
      <c r="FH126" s="135"/>
      <c r="FI126" s="135"/>
      <c r="FJ126" s="136"/>
      <c r="FK126" s="136"/>
      <c r="FL126" s="136"/>
      <c r="FM126" s="136"/>
      <c r="FN126" s="136"/>
      <c r="FO126" s="136"/>
      <c r="FP126" s="136"/>
      <c r="FQ126" s="136"/>
      <c r="FR126" s="135"/>
      <c r="FS126" s="135"/>
      <c r="FT126" s="135"/>
      <c r="FU126" s="136"/>
      <c r="FV126" s="135"/>
      <c r="FW126" s="135">
        <v>1</v>
      </c>
      <c r="FX126" s="135">
        <v>1</v>
      </c>
      <c r="FY126" s="136"/>
      <c r="FZ126" s="136"/>
      <c r="GA126" s="136"/>
      <c r="GB126" s="136"/>
      <c r="GC126" s="136"/>
      <c r="GD126" s="135"/>
      <c r="GE126" s="135"/>
      <c r="GF126" s="136"/>
      <c r="GG126" s="135"/>
      <c r="GH126" s="136"/>
      <c r="GI126" s="135"/>
      <c r="GJ126" s="135"/>
      <c r="GK126" s="135"/>
      <c r="GL126" s="135"/>
      <c r="GM126" s="135"/>
      <c r="GN126" s="135"/>
      <c r="GO126" s="135"/>
      <c r="GP126" s="135"/>
      <c r="GQ126" s="135"/>
      <c r="GR126" s="135"/>
      <c r="GS126" s="135"/>
      <c r="GT126" s="135"/>
      <c r="GU126" s="135"/>
      <c r="GV126" s="135"/>
      <c r="GW126" s="135"/>
      <c r="GX126" s="135"/>
      <c r="GY126" s="135"/>
      <c r="GZ126" s="136"/>
      <c r="HA126" s="135"/>
      <c r="HB126" s="135"/>
      <c r="HC126" s="135"/>
      <c r="HD126" s="136"/>
      <c r="HE126" s="135"/>
      <c r="HF126" s="135"/>
      <c r="HG126" s="136"/>
      <c r="HH126" s="136"/>
      <c r="HI126" s="135"/>
      <c r="HJ126" s="136"/>
      <c r="HK126" s="136"/>
      <c r="HL126" s="135"/>
      <c r="HM126" s="136"/>
      <c r="HN126" s="136"/>
      <c r="HO126" s="135"/>
      <c r="HP126" s="136"/>
      <c r="HQ126" s="135"/>
      <c r="HR126" s="135"/>
      <c r="HS126" s="135"/>
      <c r="HT126" s="135"/>
      <c r="HU126" s="135"/>
      <c r="HV126" s="136"/>
      <c r="HW126" s="136"/>
      <c r="HX126" s="135"/>
      <c r="HY126" s="135"/>
      <c r="HZ126" s="136"/>
      <c r="IA126" s="135"/>
      <c r="IB126" s="135"/>
      <c r="IC126" s="136"/>
      <c r="ID126" s="136"/>
      <c r="IE126" s="136"/>
      <c r="IF126" s="136"/>
      <c r="IG126" s="134">
        <f t="shared" si="3"/>
        <v>2</v>
      </c>
      <c r="IH126" s="129" t="s">
        <v>628</v>
      </c>
      <c r="II126" s="133">
        <v>123</v>
      </c>
      <c r="IJ126" s="220"/>
      <c r="IL126" s="133">
        <v>123</v>
      </c>
    </row>
    <row r="127" spans="1:246" ht="26.25">
      <c r="A127" s="134">
        <f t="shared" si="2"/>
        <v>3</v>
      </c>
      <c r="B127" s="220"/>
      <c r="C127" s="133">
        <v>124</v>
      </c>
      <c r="D127" s="129" t="s">
        <v>630</v>
      </c>
      <c r="E127" s="136"/>
      <c r="F127" s="136"/>
      <c r="G127" s="136"/>
      <c r="H127" s="136"/>
      <c r="I127" s="136"/>
      <c r="J127" s="136"/>
      <c r="K127" s="136"/>
      <c r="L127" s="136"/>
      <c r="M127" s="136"/>
      <c r="N127" s="136"/>
      <c r="O127" s="136"/>
      <c r="P127" s="136"/>
      <c r="Q127" s="136"/>
      <c r="R127" s="136">
        <v>1</v>
      </c>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c r="BS127" s="136"/>
      <c r="BT127" s="136"/>
      <c r="BU127" s="136"/>
      <c r="BV127" s="136"/>
      <c r="BW127" s="136"/>
      <c r="BX127" s="136"/>
      <c r="BY127" s="136"/>
      <c r="BZ127" s="136"/>
      <c r="CA127" s="136"/>
      <c r="CB127" s="136"/>
      <c r="CC127" s="136"/>
      <c r="CD127" s="136"/>
      <c r="CE127" s="136"/>
      <c r="CF127" s="136"/>
      <c r="CG127" s="136"/>
      <c r="CH127" s="136"/>
      <c r="CI127" s="136"/>
      <c r="CJ127" s="136"/>
      <c r="CK127" s="136"/>
      <c r="CL127" s="136"/>
      <c r="CM127" s="136"/>
      <c r="CN127" s="136"/>
      <c r="CO127" s="136"/>
      <c r="CP127" s="136"/>
      <c r="CQ127" s="136"/>
      <c r="CR127" s="136"/>
      <c r="CS127" s="136"/>
      <c r="CT127" s="136"/>
      <c r="CU127" s="136"/>
      <c r="CV127" s="136"/>
      <c r="CW127" s="136"/>
      <c r="CX127" s="136"/>
      <c r="CY127" s="136"/>
      <c r="CZ127" s="136"/>
      <c r="DA127" s="136"/>
      <c r="DB127" s="136"/>
      <c r="DC127" s="136"/>
      <c r="DD127" s="136"/>
      <c r="DE127" s="136"/>
      <c r="DF127" s="136"/>
      <c r="DG127" s="136"/>
      <c r="DH127" s="136"/>
      <c r="DI127" s="136"/>
      <c r="DJ127" s="136"/>
      <c r="DK127" s="136"/>
      <c r="DL127" s="136"/>
      <c r="DM127" s="136"/>
      <c r="DN127" s="136"/>
      <c r="DO127" s="136"/>
      <c r="DP127" s="136"/>
      <c r="DQ127" s="136"/>
      <c r="DR127" s="136"/>
      <c r="DS127" s="136"/>
      <c r="DT127" s="136"/>
      <c r="DU127" s="136"/>
      <c r="DV127" s="136"/>
      <c r="DW127" s="136"/>
      <c r="DX127" s="136"/>
      <c r="DY127" s="136"/>
      <c r="DZ127" s="136"/>
      <c r="EA127" s="136"/>
      <c r="EB127" s="136"/>
      <c r="EC127" s="136"/>
      <c r="ED127" s="136"/>
      <c r="EE127" s="136"/>
      <c r="EF127" s="136"/>
      <c r="EG127" s="136"/>
      <c r="EH127" s="136"/>
      <c r="EI127" s="136"/>
      <c r="EJ127" s="136"/>
      <c r="EK127" s="136"/>
      <c r="EL127" s="136"/>
      <c r="EM127" s="136"/>
      <c r="EN127" s="136"/>
      <c r="EO127" s="136"/>
      <c r="EP127" s="136"/>
      <c r="EQ127" s="136"/>
      <c r="ER127" s="136"/>
      <c r="ES127" s="136"/>
      <c r="ET127" s="136"/>
      <c r="EU127" s="136"/>
      <c r="EV127" s="136"/>
      <c r="EW127" s="136"/>
      <c r="EX127" s="136"/>
      <c r="EY127" s="136"/>
      <c r="EZ127" s="136"/>
      <c r="FA127" s="136"/>
      <c r="FB127" s="136"/>
      <c r="FC127" s="136"/>
      <c r="FD127" s="136"/>
      <c r="FE127" s="136"/>
      <c r="FF127" s="136"/>
      <c r="FG127" s="136"/>
      <c r="FH127" s="136"/>
      <c r="FI127" s="136"/>
      <c r="FJ127" s="136"/>
      <c r="FK127" s="136"/>
      <c r="FL127" s="136"/>
      <c r="FM127" s="136"/>
      <c r="FN127" s="136"/>
      <c r="FO127" s="136"/>
      <c r="FP127" s="136"/>
      <c r="FQ127" s="136"/>
      <c r="FR127" s="136"/>
      <c r="FS127" s="136"/>
      <c r="FT127" s="136"/>
      <c r="FU127" s="136"/>
      <c r="FV127" s="136"/>
      <c r="FW127" s="136"/>
      <c r="FX127" s="136"/>
      <c r="FY127" s="136"/>
      <c r="FZ127" s="136">
        <v>1</v>
      </c>
      <c r="GA127" s="136"/>
      <c r="GB127" s="136"/>
      <c r="GC127" s="136"/>
      <c r="GD127" s="136"/>
      <c r="GE127" s="136"/>
      <c r="GF127" s="136"/>
      <c r="GG127" s="136"/>
      <c r="GH127" s="136"/>
      <c r="GI127" s="136"/>
      <c r="GJ127" s="136"/>
      <c r="GK127" s="136"/>
      <c r="GL127" s="136"/>
      <c r="GM127" s="136"/>
      <c r="GN127" s="136"/>
      <c r="GO127" s="136"/>
      <c r="GP127" s="136"/>
      <c r="GQ127" s="136"/>
      <c r="GR127" s="136"/>
      <c r="GS127" s="136"/>
      <c r="GT127" s="136"/>
      <c r="GU127" s="136"/>
      <c r="GV127" s="136"/>
      <c r="GW127" s="136"/>
      <c r="GX127" s="136"/>
      <c r="GY127" s="136"/>
      <c r="GZ127" s="136"/>
      <c r="HA127" s="136"/>
      <c r="HB127" s="136"/>
      <c r="HC127" s="136"/>
      <c r="HD127" s="136"/>
      <c r="HE127" s="136"/>
      <c r="HF127" s="136"/>
      <c r="HG127" s="136">
        <v>1</v>
      </c>
      <c r="HH127" s="136"/>
      <c r="HI127" s="136"/>
      <c r="HJ127" s="136"/>
      <c r="HK127" s="136"/>
      <c r="HL127" s="136"/>
      <c r="HM127" s="136"/>
      <c r="HN127" s="136"/>
      <c r="HO127" s="136"/>
      <c r="HP127" s="136"/>
      <c r="HQ127" s="136"/>
      <c r="HR127" s="136"/>
      <c r="HS127" s="136"/>
      <c r="HT127" s="136"/>
      <c r="HU127" s="136"/>
      <c r="HV127" s="136"/>
      <c r="HW127" s="136"/>
      <c r="HX127" s="136"/>
      <c r="HY127" s="136"/>
      <c r="HZ127" s="136"/>
      <c r="IA127" s="136"/>
      <c r="IB127" s="136"/>
      <c r="IC127" s="136"/>
      <c r="ID127" s="136"/>
      <c r="IE127" s="136"/>
      <c r="IF127" s="136"/>
      <c r="IG127" s="137">
        <f>SUM(E127:IF127)</f>
        <v>3</v>
      </c>
      <c r="IH127" s="129" t="s">
        <v>630</v>
      </c>
      <c r="II127" s="133">
        <v>124</v>
      </c>
      <c r="IJ127" s="220"/>
      <c r="IL127" s="133">
        <v>124</v>
      </c>
    </row>
    <row r="128" spans="1:246" ht="26.25">
      <c r="A128" s="134">
        <f t="shared" si="2"/>
        <v>2</v>
      </c>
      <c r="B128" s="220"/>
      <c r="C128" s="133">
        <v>125</v>
      </c>
      <c r="D128" s="129" t="s">
        <v>632</v>
      </c>
      <c r="E128" s="135"/>
      <c r="F128" s="135"/>
      <c r="G128" s="136"/>
      <c r="H128" s="136"/>
      <c r="I128" s="136"/>
      <c r="J128" s="135"/>
      <c r="K128" s="136"/>
      <c r="L128" s="136"/>
      <c r="M128" s="135"/>
      <c r="N128" s="135"/>
      <c r="O128" s="136"/>
      <c r="P128" s="135"/>
      <c r="Q128" s="136"/>
      <c r="R128" s="136"/>
      <c r="S128" s="136"/>
      <c r="T128" s="135"/>
      <c r="U128" s="135"/>
      <c r="V128" s="136"/>
      <c r="W128" s="136"/>
      <c r="X128" s="135"/>
      <c r="Y128" s="136"/>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6"/>
      <c r="BF128" s="136"/>
      <c r="BG128" s="136"/>
      <c r="BH128" s="136"/>
      <c r="BI128" s="136"/>
      <c r="BJ128" s="136"/>
      <c r="BK128" s="136"/>
      <c r="BL128" s="136"/>
      <c r="BM128" s="136"/>
      <c r="BN128" s="136"/>
      <c r="BO128" s="136"/>
      <c r="BP128" s="136"/>
      <c r="BQ128" s="136"/>
      <c r="BR128" s="136"/>
      <c r="BS128" s="136"/>
      <c r="BT128" s="136"/>
      <c r="BU128" s="136"/>
      <c r="BV128" s="136"/>
      <c r="BW128" s="136"/>
      <c r="BX128" s="136"/>
      <c r="BY128" s="136"/>
      <c r="BZ128" s="136"/>
      <c r="CA128" s="136"/>
      <c r="CB128" s="136"/>
      <c r="CC128" s="136"/>
      <c r="CD128" s="136"/>
      <c r="CE128" s="136"/>
      <c r="CF128" s="136"/>
      <c r="CG128" s="136"/>
      <c r="CH128" s="136"/>
      <c r="CI128" s="136"/>
      <c r="CJ128" s="136"/>
      <c r="CK128" s="136"/>
      <c r="CL128" s="136"/>
      <c r="CM128" s="136"/>
      <c r="CN128" s="136"/>
      <c r="CO128" s="136"/>
      <c r="CP128" s="136"/>
      <c r="CQ128" s="136"/>
      <c r="CR128" s="136"/>
      <c r="CS128" s="136"/>
      <c r="CT128" s="136"/>
      <c r="CU128" s="136"/>
      <c r="CV128" s="136"/>
      <c r="CW128" s="136"/>
      <c r="CX128" s="136"/>
      <c r="CY128" s="136"/>
      <c r="CZ128" s="136"/>
      <c r="DA128" s="136"/>
      <c r="DB128" s="136"/>
      <c r="DC128" s="136"/>
      <c r="DD128" s="136"/>
      <c r="DE128" s="136"/>
      <c r="DF128" s="136"/>
      <c r="DG128" s="136"/>
      <c r="DH128" s="136"/>
      <c r="DI128" s="136"/>
      <c r="DJ128" s="136"/>
      <c r="DK128" s="136"/>
      <c r="DL128" s="136"/>
      <c r="DM128" s="136"/>
      <c r="DN128" s="136"/>
      <c r="DO128" s="136"/>
      <c r="DP128" s="136"/>
      <c r="DQ128" s="136"/>
      <c r="DR128" s="136"/>
      <c r="DS128" s="136"/>
      <c r="DT128" s="136"/>
      <c r="DU128" s="136"/>
      <c r="DV128" s="136"/>
      <c r="DW128" s="136"/>
      <c r="DX128" s="135"/>
      <c r="DY128" s="135"/>
      <c r="DZ128" s="135"/>
      <c r="EA128" s="135"/>
      <c r="EB128" s="136"/>
      <c r="EC128" s="135"/>
      <c r="ED128" s="136"/>
      <c r="EE128" s="136"/>
      <c r="EF128" s="135"/>
      <c r="EG128" s="135"/>
      <c r="EH128" s="136"/>
      <c r="EI128" s="135"/>
      <c r="EJ128" s="135"/>
      <c r="EK128" s="135"/>
      <c r="EL128" s="135"/>
      <c r="EM128" s="136"/>
      <c r="EN128" s="136"/>
      <c r="EO128" s="136"/>
      <c r="EP128" s="136"/>
      <c r="EQ128" s="136"/>
      <c r="ER128" s="135"/>
      <c r="ES128" s="136"/>
      <c r="ET128" s="135"/>
      <c r="EU128" s="136"/>
      <c r="EV128" s="136"/>
      <c r="EW128" s="136"/>
      <c r="EX128" s="136"/>
      <c r="EY128" s="136"/>
      <c r="EZ128" s="136"/>
      <c r="FA128" s="136"/>
      <c r="FB128" s="136"/>
      <c r="FC128" s="135"/>
      <c r="FD128" s="136"/>
      <c r="FE128" s="135"/>
      <c r="FF128" s="136"/>
      <c r="FG128" s="136"/>
      <c r="FH128" s="135"/>
      <c r="FI128" s="135"/>
      <c r="FJ128" s="136"/>
      <c r="FK128" s="136"/>
      <c r="FL128" s="136"/>
      <c r="FM128" s="136"/>
      <c r="FN128" s="136"/>
      <c r="FO128" s="136"/>
      <c r="FP128" s="136"/>
      <c r="FQ128" s="136"/>
      <c r="FR128" s="135"/>
      <c r="FS128" s="135"/>
      <c r="FT128" s="135"/>
      <c r="FU128" s="136"/>
      <c r="FV128" s="135"/>
      <c r="FW128" s="135"/>
      <c r="FX128" s="135"/>
      <c r="FY128" s="136">
        <v>1</v>
      </c>
      <c r="FZ128" s="136"/>
      <c r="GA128" s="136">
        <v>1</v>
      </c>
      <c r="GB128" s="136"/>
      <c r="GC128" s="136"/>
      <c r="GD128" s="135"/>
      <c r="GE128" s="135"/>
      <c r="GF128" s="136"/>
      <c r="GG128" s="135"/>
      <c r="GH128" s="136"/>
      <c r="GI128" s="135"/>
      <c r="GJ128" s="135"/>
      <c r="GK128" s="135"/>
      <c r="GL128" s="135"/>
      <c r="GM128" s="135"/>
      <c r="GN128" s="135"/>
      <c r="GO128" s="135"/>
      <c r="GP128" s="135"/>
      <c r="GQ128" s="135"/>
      <c r="GR128" s="135"/>
      <c r="GS128" s="135"/>
      <c r="GT128" s="135"/>
      <c r="GU128" s="135"/>
      <c r="GV128" s="135"/>
      <c r="GW128" s="135"/>
      <c r="GX128" s="135"/>
      <c r="GY128" s="135"/>
      <c r="GZ128" s="136"/>
      <c r="HA128" s="135"/>
      <c r="HB128" s="135"/>
      <c r="HC128" s="135"/>
      <c r="HD128" s="136"/>
      <c r="HE128" s="135"/>
      <c r="HF128" s="135"/>
      <c r="HG128" s="136"/>
      <c r="HH128" s="136"/>
      <c r="HI128" s="135"/>
      <c r="HJ128" s="136"/>
      <c r="HK128" s="136"/>
      <c r="HL128" s="135"/>
      <c r="HM128" s="136"/>
      <c r="HN128" s="136"/>
      <c r="HO128" s="135"/>
      <c r="HP128" s="136"/>
      <c r="HQ128" s="135"/>
      <c r="HR128" s="135"/>
      <c r="HS128" s="135"/>
      <c r="HT128" s="135"/>
      <c r="HU128" s="135"/>
      <c r="HV128" s="136"/>
      <c r="HW128" s="136"/>
      <c r="HX128" s="135"/>
      <c r="HY128" s="135"/>
      <c r="HZ128" s="136"/>
      <c r="IA128" s="135"/>
      <c r="IB128" s="135"/>
      <c r="IC128" s="136"/>
      <c r="ID128" s="136"/>
      <c r="IE128" s="136"/>
      <c r="IF128" s="136"/>
      <c r="IG128" s="134">
        <f t="shared" si="3"/>
        <v>2</v>
      </c>
      <c r="IH128" s="129" t="s">
        <v>632</v>
      </c>
      <c r="II128" s="133">
        <v>125</v>
      </c>
      <c r="IJ128" s="220"/>
      <c r="IL128" s="133">
        <v>125</v>
      </c>
    </row>
    <row r="129" spans="1:246" ht="26.25">
      <c r="A129" s="134">
        <f t="shared" si="2"/>
        <v>2</v>
      </c>
      <c r="B129" s="220"/>
      <c r="C129" s="133">
        <v>126</v>
      </c>
      <c r="D129" s="129" t="s">
        <v>634</v>
      </c>
      <c r="E129" s="135"/>
      <c r="F129" s="135"/>
      <c r="G129" s="136"/>
      <c r="H129" s="136"/>
      <c r="I129" s="136"/>
      <c r="J129" s="135"/>
      <c r="K129" s="136"/>
      <c r="L129" s="136"/>
      <c r="M129" s="135"/>
      <c r="N129" s="135"/>
      <c r="O129" s="136"/>
      <c r="P129" s="135"/>
      <c r="Q129" s="136"/>
      <c r="R129" s="136"/>
      <c r="S129" s="136"/>
      <c r="T129" s="135"/>
      <c r="U129" s="135"/>
      <c r="V129" s="136"/>
      <c r="W129" s="136"/>
      <c r="X129" s="135"/>
      <c r="Y129" s="136"/>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6"/>
      <c r="BF129" s="136"/>
      <c r="BG129" s="136"/>
      <c r="BH129" s="136"/>
      <c r="BI129" s="136"/>
      <c r="BJ129" s="136"/>
      <c r="BK129" s="136"/>
      <c r="BL129" s="136"/>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6"/>
      <c r="CY129" s="136"/>
      <c r="CZ129" s="136"/>
      <c r="DA129" s="136"/>
      <c r="DB129" s="136"/>
      <c r="DC129" s="136"/>
      <c r="DD129" s="136"/>
      <c r="DE129" s="136"/>
      <c r="DF129" s="136"/>
      <c r="DG129" s="136"/>
      <c r="DH129" s="136"/>
      <c r="DI129" s="136"/>
      <c r="DJ129" s="136"/>
      <c r="DK129" s="136"/>
      <c r="DL129" s="136"/>
      <c r="DM129" s="136"/>
      <c r="DN129" s="136"/>
      <c r="DO129" s="136"/>
      <c r="DP129" s="136"/>
      <c r="DQ129" s="136"/>
      <c r="DR129" s="136"/>
      <c r="DS129" s="136"/>
      <c r="DT129" s="136"/>
      <c r="DU129" s="136"/>
      <c r="DV129" s="136"/>
      <c r="DW129" s="136"/>
      <c r="DX129" s="135"/>
      <c r="DY129" s="135"/>
      <c r="DZ129" s="135"/>
      <c r="EA129" s="135"/>
      <c r="EB129" s="136"/>
      <c r="EC129" s="135"/>
      <c r="ED129" s="136"/>
      <c r="EE129" s="136"/>
      <c r="EF129" s="135"/>
      <c r="EG129" s="135"/>
      <c r="EH129" s="136"/>
      <c r="EI129" s="135"/>
      <c r="EJ129" s="135"/>
      <c r="EK129" s="135"/>
      <c r="EL129" s="135"/>
      <c r="EM129" s="136"/>
      <c r="EN129" s="136"/>
      <c r="EO129" s="136"/>
      <c r="EP129" s="136"/>
      <c r="EQ129" s="136"/>
      <c r="ER129" s="135"/>
      <c r="ES129" s="136"/>
      <c r="ET129" s="135"/>
      <c r="EU129" s="136"/>
      <c r="EV129" s="136"/>
      <c r="EW129" s="136"/>
      <c r="EX129" s="136"/>
      <c r="EY129" s="136"/>
      <c r="EZ129" s="136"/>
      <c r="FA129" s="136"/>
      <c r="FB129" s="136"/>
      <c r="FC129" s="135"/>
      <c r="FD129" s="136"/>
      <c r="FE129" s="135"/>
      <c r="FF129" s="136"/>
      <c r="FG129" s="136"/>
      <c r="FH129" s="135"/>
      <c r="FI129" s="135"/>
      <c r="FJ129" s="136"/>
      <c r="FK129" s="136"/>
      <c r="FL129" s="136"/>
      <c r="FM129" s="136"/>
      <c r="FN129" s="136"/>
      <c r="FO129" s="136"/>
      <c r="FP129" s="136"/>
      <c r="FQ129" s="136"/>
      <c r="FR129" s="135"/>
      <c r="FS129" s="135"/>
      <c r="FT129" s="135"/>
      <c r="FU129" s="136"/>
      <c r="FV129" s="135"/>
      <c r="FW129" s="135"/>
      <c r="FX129" s="135"/>
      <c r="FY129" s="136">
        <v>1</v>
      </c>
      <c r="FZ129" s="136"/>
      <c r="GA129" s="136">
        <v>1</v>
      </c>
      <c r="GB129" s="136"/>
      <c r="GC129" s="136"/>
      <c r="GD129" s="135"/>
      <c r="GE129" s="135"/>
      <c r="GF129" s="136"/>
      <c r="GG129" s="135"/>
      <c r="GH129" s="136"/>
      <c r="GI129" s="135"/>
      <c r="GJ129" s="135"/>
      <c r="GK129" s="135"/>
      <c r="GL129" s="135"/>
      <c r="GM129" s="135"/>
      <c r="GN129" s="135"/>
      <c r="GO129" s="135"/>
      <c r="GP129" s="135"/>
      <c r="GQ129" s="135"/>
      <c r="GR129" s="135"/>
      <c r="GS129" s="135"/>
      <c r="GT129" s="135"/>
      <c r="GU129" s="135"/>
      <c r="GV129" s="135"/>
      <c r="GW129" s="135"/>
      <c r="GX129" s="135"/>
      <c r="GY129" s="135"/>
      <c r="GZ129" s="136"/>
      <c r="HA129" s="135"/>
      <c r="HB129" s="135"/>
      <c r="HC129" s="135"/>
      <c r="HD129" s="136"/>
      <c r="HE129" s="135"/>
      <c r="HF129" s="135"/>
      <c r="HG129" s="136"/>
      <c r="HH129" s="136"/>
      <c r="HI129" s="135"/>
      <c r="HJ129" s="136"/>
      <c r="HK129" s="136"/>
      <c r="HL129" s="135"/>
      <c r="HM129" s="136"/>
      <c r="HN129" s="136"/>
      <c r="HO129" s="135"/>
      <c r="HP129" s="136"/>
      <c r="HQ129" s="135"/>
      <c r="HR129" s="135"/>
      <c r="HS129" s="135"/>
      <c r="HT129" s="135"/>
      <c r="HU129" s="135"/>
      <c r="HV129" s="136"/>
      <c r="HW129" s="136"/>
      <c r="HX129" s="135"/>
      <c r="HY129" s="135"/>
      <c r="HZ129" s="136"/>
      <c r="IA129" s="135"/>
      <c r="IB129" s="135"/>
      <c r="IC129" s="136"/>
      <c r="ID129" s="136"/>
      <c r="IE129" s="136"/>
      <c r="IF129" s="136"/>
      <c r="IG129" s="134">
        <f t="shared" si="3"/>
        <v>2</v>
      </c>
      <c r="IH129" s="129" t="s">
        <v>634</v>
      </c>
      <c r="II129" s="133">
        <v>126</v>
      </c>
      <c r="IJ129" s="220"/>
      <c r="IL129" s="133">
        <v>126</v>
      </c>
    </row>
    <row r="130" spans="1:246" ht="26.25">
      <c r="A130" s="134">
        <f t="shared" si="2"/>
        <v>2</v>
      </c>
      <c r="B130" s="220"/>
      <c r="C130" s="133">
        <v>127</v>
      </c>
      <c r="D130" s="129" t="s">
        <v>636</v>
      </c>
      <c r="E130" s="135"/>
      <c r="F130" s="135"/>
      <c r="G130" s="136"/>
      <c r="H130" s="136"/>
      <c r="I130" s="136"/>
      <c r="J130" s="135"/>
      <c r="K130" s="136"/>
      <c r="L130" s="136"/>
      <c r="M130" s="135"/>
      <c r="N130" s="135"/>
      <c r="O130" s="136"/>
      <c r="P130" s="135"/>
      <c r="Q130" s="136"/>
      <c r="R130" s="136">
        <v>1</v>
      </c>
      <c r="S130" s="136"/>
      <c r="T130" s="135"/>
      <c r="U130" s="135"/>
      <c r="V130" s="136"/>
      <c r="W130" s="136"/>
      <c r="X130" s="135"/>
      <c r="Y130" s="136"/>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6"/>
      <c r="BF130" s="136"/>
      <c r="BG130" s="136"/>
      <c r="BH130" s="136"/>
      <c r="BI130" s="136"/>
      <c r="BJ130" s="136"/>
      <c r="BK130" s="136"/>
      <c r="BL130" s="136"/>
      <c r="BM130" s="136"/>
      <c r="BN130" s="136"/>
      <c r="BO130" s="136"/>
      <c r="BP130" s="136"/>
      <c r="BQ130" s="136"/>
      <c r="BR130" s="136"/>
      <c r="BS130" s="136"/>
      <c r="BT130" s="136"/>
      <c r="BU130" s="136"/>
      <c r="BV130" s="136"/>
      <c r="BW130" s="136"/>
      <c r="BX130" s="136"/>
      <c r="BY130" s="136"/>
      <c r="BZ130" s="136"/>
      <c r="CA130" s="136"/>
      <c r="CB130" s="136"/>
      <c r="CC130" s="136"/>
      <c r="CD130" s="136"/>
      <c r="CE130" s="136"/>
      <c r="CF130" s="136"/>
      <c r="CG130" s="136"/>
      <c r="CH130" s="136"/>
      <c r="CI130" s="136"/>
      <c r="CJ130" s="136"/>
      <c r="CK130" s="136"/>
      <c r="CL130" s="136"/>
      <c r="CM130" s="136"/>
      <c r="CN130" s="136"/>
      <c r="CO130" s="136"/>
      <c r="CP130" s="136"/>
      <c r="CQ130" s="136"/>
      <c r="CR130" s="136"/>
      <c r="CS130" s="136"/>
      <c r="CT130" s="136"/>
      <c r="CU130" s="136"/>
      <c r="CV130" s="136"/>
      <c r="CW130" s="136"/>
      <c r="CX130" s="136"/>
      <c r="CY130" s="136"/>
      <c r="CZ130" s="136"/>
      <c r="DA130" s="136"/>
      <c r="DB130" s="136"/>
      <c r="DC130" s="136"/>
      <c r="DD130" s="136"/>
      <c r="DE130" s="136"/>
      <c r="DF130" s="136"/>
      <c r="DG130" s="136"/>
      <c r="DH130" s="136"/>
      <c r="DI130" s="136"/>
      <c r="DJ130" s="136"/>
      <c r="DK130" s="136"/>
      <c r="DL130" s="136"/>
      <c r="DM130" s="136"/>
      <c r="DN130" s="136"/>
      <c r="DO130" s="136"/>
      <c r="DP130" s="136"/>
      <c r="DQ130" s="136"/>
      <c r="DR130" s="136"/>
      <c r="DS130" s="136"/>
      <c r="DT130" s="136"/>
      <c r="DU130" s="136"/>
      <c r="DV130" s="136"/>
      <c r="DW130" s="136"/>
      <c r="DX130" s="135"/>
      <c r="DY130" s="135"/>
      <c r="DZ130" s="135"/>
      <c r="EA130" s="135"/>
      <c r="EB130" s="136"/>
      <c r="EC130" s="135"/>
      <c r="ED130" s="136"/>
      <c r="EE130" s="136"/>
      <c r="EF130" s="135"/>
      <c r="EG130" s="135"/>
      <c r="EH130" s="136"/>
      <c r="EI130" s="135"/>
      <c r="EJ130" s="135"/>
      <c r="EK130" s="135"/>
      <c r="EL130" s="135"/>
      <c r="EM130" s="136"/>
      <c r="EN130" s="136"/>
      <c r="EO130" s="136"/>
      <c r="EP130" s="136"/>
      <c r="EQ130" s="136"/>
      <c r="ER130" s="135"/>
      <c r="ES130" s="136"/>
      <c r="ET130" s="135"/>
      <c r="EU130" s="136"/>
      <c r="EV130" s="136"/>
      <c r="EW130" s="136"/>
      <c r="EX130" s="136"/>
      <c r="EY130" s="136"/>
      <c r="EZ130" s="136"/>
      <c r="FA130" s="136"/>
      <c r="FB130" s="136"/>
      <c r="FC130" s="135"/>
      <c r="FD130" s="136"/>
      <c r="FE130" s="135"/>
      <c r="FF130" s="136"/>
      <c r="FG130" s="136"/>
      <c r="FH130" s="135"/>
      <c r="FI130" s="135"/>
      <c r="FJ130" s="136"/>
      <c r="FK130" s="136"/>
      <c r="FL130" s="136"/>
      <c r="FM130" s="136"/>
      <c r="FN130" s="136"/>
      <c r="FO130" s="136"/>
      <c r="FP130" s="136"/>
      <c r="FQ130" s="136"/>
      <c r="FR130" s="135"/>
      <c r="FS130" s="135"/>
      <c r="FT130" s="135"/>
      <c r="FU130" s="136"/>
      <c r="FV130" s="135"/>
      <c r="FW130" s="135"/>
      <c r="FX130" s="135"/>
      <c r="FY130" s="136"/>
      <c r="FZ130" s="136"/>
      <c r="GA130" s="136"/>
      <c r="GB130" s="136">
        <v>1</v>
      </c>
      <c r="GC130" s="136"/>
      <c r="GD130" s="135"/>
      <c r="GE130" s="135"/>
      <c r="GF130" s="136"/>
      <c r="GG130" s="135"/>
      <c r="GH130" s="136"/>
      <c r="GI130" s="135"/>
      <c r="GJ130" s="135"/>
      <c r="GK130" s="135"/>
      <c r="GL130" s="135"/>
      <c r="GM130" s="135"/>
      <c r="GN130" s="135"/>
      <c r="GO130" s="135"/>
      <c r="GP130" s="135"/>
      <c r="GQ130" s="135"/>
      <c r="GR130" s="135"/>
      <c r="GS130" s="135"/>
      <c r="GT130" s="135"/>
      <c r="GU130" s="135"/>
      <c r="GV130" s="135"/>
      <c r="GW130" s="135"/>
      <c r="GX130" s="135"/>
      <c r="GY130" s="135"/>
      <c r="GZ130" s="136"/>
      <c r="HA130" s="135"/>
      <c r="HB130" s="135"/>
      <c r="HC130" s="135"/>
      <c r="HD130" s="136"/>
      <c r="HE130" s="135"/>
      <c r="HF130" s="135"/>
      <c r="HG130" s="136"/>
      <c r="HH130" s="136"/>
      <c r="HI130" s="135"/>
      <c r="HJ130" s="136"/>
      <c r="HK130" s="136"/>
      <c r="HL130" s="135"/>
      <c r="HM130" s="136"/>
      <c r="HN130" s="136"/>
      <c r="HO130" s="135"/>
      <c r="HP130" s="136"/>
      <c r="HQ130" s="135"/>
      <c r="HR130" s="135"/>
      <c r="HS130" s="135"/>
      <c r="HT130" s="135"/>
      <c r="HU130" s="135"/>
      <c r="HV130" s="136"/>
      <c r="HW130" s="136"/>
      <c r="HX130" s="135"/>
      <c r="HY130" s="135"/>
      <c r="HZ130" s="136"/>
      <c r="IA130" s="135"/>
      <c r="IB130" s="135"/>
      <c r="IC130" s="136"/>
      <c r="ID130" s="136"/>
      <c r="IE130" s="136"/>
      <c r="IF130" s="136"/>
      <c r="IG130" s="134">
        <f t="shared" si="3"/>
        <v>2</v>
      </c>
      <c r="IH130" s="129" t="s">
        <v>636</v>
      </c>
      <c r="II130" s="133">
        <v>127</v>
      </c>
      <c r="IJ130" s="220"/>
      <c r="IL130" s="133">
        <v>127</v>
      </c>
    </row>
    <row r="131" spans="1:246" ht="26.25">
      <c r="A131" s="134">
        <f t="shared" si="2"/>
        <v>2</v>
      </c>
      <c r="B131" s="220"/>
      <c r="C131" s="133">
        <v>128</v>
      </c>
      <c r="D131" s="129" t="s">
        <v>638</v>
      </c>
      <c r="E131" s="135"/>
      <c r="F131" s="135"/>
      <c r="G131" s="136"/>
      <c r="H131" s="136"/>
      <c r="I131" s="136"/>
      <c r="J131" s="135"/>
      <c r="K131" s="136"/>
      <c r="L131" s="136"/>
      <c r="M131" s="135"/>
      <c r="N131" s="135"/>
      <c r="O131" s="136"/>
      <c r="P131" s="135"/>
      <c r="Q131" s="136"/>
      <c r="R131" s="136">
        <v>1</v>
      </c>
      <c r="S131" s="136"/>
      <c r="T131" s="135"/>
      <c r="U131" s="135"/>
      <c r="V131" s="136"/>
      <c r="W131" s="136"/>
      <c r="X131" s="135"/>
      <c r="Y131" s="136"/>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6"/>
      <c r="BF131" s="136"/>
      <c r="BG131" s="136"/>
      <c r="BH131" s="136"/>
      <c r="BI131" s="136"/>
      <c r="BJ131" s="136"/>
      <c r="BK131" s="136"/>
      <c r="BL131" s="136"/>
      <c r="BM131" s="136"/>
      <c r="BN131" s="136"/>
      <c r="BO131" s="136"/>
      <c r="BP131" s="136"/>
      <c r="BQ131" s="136"/>
      <c r="BR131" s="136"/>
      <c r="BS131" s="136"/>
      <c r="BT131" s="136"/>
      <c r="BU131" s="136"/>
      <c r="BV131" s="136"/>
      <c r="BW131" s="136"/>
      <c r="BX131" s="136"/>
      <c r="BY131" s="136"/>
      <c r="BZ131" s="136"/>
      <c r="CA131" s="136"/>
      <c r="CB131" s="136"/>
      <c r="CC131" s="136"/>
      <c r="CD131" s="136"/>
      <c r="CE131" s="136"/>
      <c r="CF131" s="136"/>
      <c r="CG131" s="136"/>
      <c r="CH131" s="136"/>
      <c r="CI131" s="136"/>
      <c r="CJ131" s="136"/>
      <c r="CK131" s="136"/>
      <c r="CL131" s="136"/>
      <c r="CM131" s="136"/>
      <c r="CN131" s="136"/>
      <c r="CO131" s="136"/>
      <c r="CP131" s="136"/>
      <c r="CQ131" s="136"/>
      <c r="CR131" s="136"/>
      <c r="CS131" s="136"/>
      <c r="CT131" s="136"/>
      <c r="CU131" s="136"/>
      <c r="CV131" s="136"/>
      <c r="CW131" s="136"/>
      <c r="CX131" s="136"/>
      <c r="CY131" s="136"/>
      <c r="CZ131" s="136"/>
      <c r="DA131" s="136"/>
      <c r="DB131" s="136"/>
      <c r="DC131" s="136"/>
      <c r="DD131" s="136"/>
      <c r="DE131" s="136"/>
      <c r="DF131" s="136"/>
      <c r="DG131" s="136"/>
      <c r="DH131" s="136"/>
      <c r="DI131" s="136"/>
      <c r="DJ131" s="136"/>
      <c r="DK131" s="136"/>
      <c r="DL131" s="136"/>
      <c r="DM131" s="136"/>
      <c r="DN131" s="136"/>
      <c r="DO131" s="136"/>
      <c r="DP131" s="136"/>
      <c r="DQ131" s="136"/>
      <c r="DR131" s="136"/>
      <c r="DS131" s="136"/>
      <c r="DT131" s="136"/>
      <c r="DU131" s="136"/>
      <c r="DV131" s="136"/>
      <c r="DW131" s="136"/>
      <c r="DX131" s="135"/>
      <c r="DY131" s="135"/>
      <c r="DZ131" s="135"/>
      <c r="EA131" s="135"/>
      <c r="EB131" s="136"/>
      <c r="EC131" s="135"/>
      <c r="ED131" s="136"/>
      <c r="EE131" s="136"/>
      <c r="EF131" s="135"/>
      <c r="EG131" s="135"/>
      <c r="EH131" s="136"/>
      <c r="EI131" s="135"/>
      <c r="EJ131" s="135"/>
      <c r="EK131" s="135"/>
      <c r="EL131" s="135"/>
      <c r="EM131" s="136"/>
      <c r="EN131" s="136"/>
      <c r="EO131" s="136"/>
      <c r="EP131" s="136"/>
      <c r="EQ131" s="136"/>
      <c r="ER131" s="135"/>
      <c r="ES131" s="136"/>
      <c r="ET131" s="135"/>
      <c r="EU131" s="136"/>
      <c r="EV131" s="136"/>
      <c r="EW131" s="136"/>
      <c r="EX131" s="136"/>
      <c r="EY131" s="136"/>
      <c r="EZ131" s="136"/>
      <c r="FA131" s="136"/>
      <c r="FB131" s="136"/>
      <c r="FC131" s="135"/>
      <c r="FD131" s="136"/>
      <c r="FE131" s="135"/>
      <c r="FF131" s="136"/>
      <c r="FG131" s="136"/>
      <c r="FH131" s="135"/>
      <c r="FI131" s="135"/>
      <c r="FJ131" s="136"/>
      <c r="FK131" s="136"/>
      <c r="FL131" s="136"/>
      <c r="FM131" s="136"/>
      <c r="FN131" s="136"/>
      <c r="FO131" s="136"/>
      <c r="FP131" s="136"/>
      <c r="FQ131" s="136"/>
      <c r="FR131" s="135"/>
      <c r="FS131" s="135"/>
      <c r="FT131" s="135"/>
      <c r="FU131" s="136"/>
      <c r="FV131" s="135"/>
      <c r="FW131" s="135"/>
      <c r="FX131" s="135"/>
      <c r="FY131" s="136"/>
      <c r="FZ131" s="136"/>
      <c r="GA131" s="136"/>
      <c r="GB131" s="136"/>
      <c r="GC131" s="136">
        <v>1</v>
      </c>
      <c r="GD131" s="135"/>
      <c r="GE131" s="135"/>
      <c r="GF131" s="136"/>
      <c r="GG131" s="135"/>
      <c r="GH131" s="136"/>
      <c r="GI131" s="135"/>
      <c r="GJ131" s="135"/>
      <c r="GK131" s="135"/>
      <c r="GL131" s="135"/>
      <c r="GM131" s="135"/>
      <c r="GN131" s="135"/>
      <c r="GO131" s="135"/>
      <c r="GP131" s="135"/>
      <c r="GQ131" s="135"/>
      <c r="GR131" s="135"/>
      <c r="GS131" s="135"/>
      <c r="GT131" s="135"/>
      <c r="GU131" s="135"/>
      <c r="GV131" s="135"/>
      <c r="GW131" s="135"/>
      <c r="GX131" s="135"/>
      <c r="GY131" s="135"/>
      <c r="GZ131" s="136"/>
      <c r="HA131" s="135"/>
      <c r="HB131" s="135"/>
      <c r="HC131" s="135"/>
      <c r="HD131" s="136"/>
      <c r="HE131" s="135"/>
      <c r="HF131" s="135"/>
      <c r="HG131" s="136"/>
      <c r="HH131" s="136"/>
      <c r="HI131" s="135"/>
      <c r="HJ131" s="136"/>
      <c r="HK131" s="136"/>
      <c r="HL131" s="135"/>
      <c r="HM131" s="136"/>
      <c r="HN131" s="136"/>
      <c r="HO131" s="135"/>
      <c r="HP131" s="136"/>
      <c r="HQ131" s="135"/>
      <c r="HR131" s="135"/>
      <c r="HS131" s="135"/>
      <c r="HT131" s="135"/>
      <c r="HU131" s="135"/>
      <c r="HV131" s="136"/>
      <c r="HW131" s="136"/>
      <c r="HX131" s="135"/>
      <c r="HY131" s="135"/>
      <c r="HZ131" s="136"/>
      <c r="IA131" s="135"/>
      <c r="IB131" s="135"/>
      <c r="IC131" s="136"/>
      <c r="ID131" s="136"/>
      <c r="IE131" s="136"/>
      <c r="IF131" s="136"/>
      <c r="IG131" s="134">
        <f t="shared" si="3"/>
        <v>2</v>
      </c>
      <c r="IH131" s="129" t="s">
        <v>638</v>
      </c>
      <c r="II131" s="133">
        <v>128</v>
      </c>
      <c r="IJ131" s="220"/>
      <c r="IL131" s="133">
        <v>128</v>
      </c>
    </row>
    <row r="132" spans="1:246" ht="26.25">
      <c r="A132" s="134">
        <f t="shared" si="2"/>
        <v>2</v>
      </c>
      <c r="B132" s="220"/>
      <c r="C132" s="133">
        <v>129</v>
      </c>
      <c r="D132" s="129" t="s">
        <v>640</v>
      </c>
      <c r="E132" s="135"/>
      <c r="F132" s="135"/>
      <c r="G132" s="136"/>
      <c r="H132" s="136"/>
      <c r="I132" s="136"/>
      <c r="J132" s="135"/>
      <c r="K132" s="136"/>
      <c r="L132" s="136"/>
      <c r="M132" s="135"/>
      <c r="N132" s="135"/>
      <c r="O132" s="136"/>
      <c r="P132" s="135"/>
      <c r="Q132" s="136"/>
      <c r="R132" s="136">
        <v>1</v>
      </c>
      <c r="S132" s="136"/>
      <c r="T132" s="135"/>
      <c r="U132" s="135"/>
      <c r="V132" s="136"/>
      <c r="W132" s="136"/>
      <c r="X132" s="135"/>
      <c r="Y132" s="136"/>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c r="DD132" s="136"/>
      <c r="DE132" s="136"/>
      <c r="DF132" s="136"/>
      <c r="DG132" s="136"/>
      <c r="DH132" s="136"/>
      <c r="DI132" s="136"/>
      <c r="DJ132" s="136"/>
      <c r="DK132" s="136"/>
      <c r="DL132" s="136"/>
      <c r="DM132" s="136"/>
      <c r="DN132" s="136"/>
      <c r="DO132" s="136"/>
      <c r="DP132" s="136"/>
      <c r="DQ132" s="136"/>
      <c r="DR132" s="136"/>
      <c r="DS132" s="136"/>
      <c r="DT132" s="136"/>
      <c r="DU132" s="136"/>
      <c r="DV132" s="136"/>
      <c r="DW132" s="136"/>
      <c r="DX132" s="135"/>
      <c r="DY132" s="135"/>
      <c r="DZ132" s="135"/>
      <c r="EA132" s="135"/>
      <c r="EB132" s="136"/>
      <c r="EC132" s="135"/>
      <c r="ED132" s="136"/>
      <c r="EE132" s="136"/>
      <c r="EF132" s="135"/>
      <c r="EG132" s="135"/>
      <c r="EH132" s="136"/>
      <c r="EI132" s="135"/>
      <c r="EJ132" s="135"/>
      <c r="EK132" s="135"/>
      <c r="EL132" s="135"/>
      <c r="EM132" s="136"/>
      <c r="EN132" s="136"/>
      <c r="EO132" s="136"/>
      <c r="EP132" s="136"/>
      <c r="EQ132" s="136"/>
      <c r="ER132" s="135"/>
      <c r="ES132" s="136"/>
      <c r="ET132" s="135"/>
      <c r="EU132" s="136"/>
      <c r="EV132" s="136"/>
      <c r="EW132" s="136"/>
      <c r="EX132" s="136"/>
      <c r="EY132" s="136"/>
      <c r="EZ132" s="136"/>
      <c r="FA132" s="136"/>
      <c r="FB132" s="136"/>
      <c r="FC132" s="135"/>
      <c r="FD132" s="136"/>
      <c r="FE132" s="135"/>
      <c r="FF132" s="136"/>
      <c r="FG132" s="136"/>
      <c r="FH132" s="135"/>
      <c r="FI132" s="135"/>
      <c r="FJ132" s="136"/>
      <c r="FK132" s="136"/>
      <c r="FL132" s="136"/>
      <c r="FM132" s="136"/>
      <c r="FN132" s="136"/>
      <c r="FO132" s="136"/>
      <c r="FP132" s="136"/>
      <c r="FQ132" s="136"/>
      <c r="FR132" s="135"/>
      <c r="FS132" s="135"/>
      <c r="FT132" s="135"/>
      <c r="FU132" s="136"/>
      <c r="FV132" s="135"/>
      <c r="FW132" s="135"/>
      <c r="FX132" s="135"/>
      <c r="FY132" s="136"/>
      <c r="FZ132" s="136"/>
      <c r="GA132" s="136"/>
      <c r="GB132" s="136"/>
      <c r="GC132" s="136"/>
      <c r="GD132" s="135">
        <v>1</v>
      </c>
      <c r="GE132" s="135"/>
      <c r="GF132" s="136"/>
      <c r="GG132" s="135"/>
      <c r="GH132" s="136"/>
      <c r="GI132" s="135"/>
      <c r="GJ132" s="135"/>
      <c r="GK132" s="135"/>
      <c r="GL132" s="135"/>
      <c r="GM132" s="135"/>
      <c r="GN132" s="135"/>
      <c r="GO132" s="135"/>
      <c r="GP132" s="135"/>
      <c r="GQ132" s="135"/>
      <c r="GR132" s="135"/>
      <c r="GS132" s="135"/>
      <c r="GT132" s="135"/>
      <c r="GU132" s="135"/>
      <c r="GV132" s="135"/>
      <c r="GW132" s="135"/>
      <c r="GX132" s="135"/>
      <c r="GY132" s="135"/>
      <c r="GZ132" s="136"/>
      <c r="HA132" s="135"/>
      <c r="HB132" s="135"/>
      <c r="HC132" s="135"/>
      <c r="HD132" s="136"/>
      <c r="HE132" s="135"/>
      <c r="HF132" s="135"/>
      <c r="HG132" s="136"/>
      <c r="HH132" s="136"/>
      <c r="HI132" s="135"/>
      <c r="HJ132" s="136"/>
      <c r="HK132" s="136"/>
      <c r="HL132" s="135"/>
      <c r="HM132" s="136"/>
      <c r="HN132" s="136"/>
      <c r="HO132" s="135"/>
      <c r="HP132" s="136"/>
      <c r="HQ132" s="135"/>
      <c r="HR132" s="135"/>
      <c r="HS132" s="135"/>
      <c r="HT132" s="135"/>
      <c r="HU132" s="135"/>
      <c r="HV132" s="136"/>
      <c r="HW132" s="136"/>
      <c r="HX132" s="135"/>
      <c r="HY132" s="135"/>
      <c r="HZ132" s="136"/>
      <c r="IA132" s="135"/>
      <c r="IB132" s="135"/>
      <c r="IC132" s="136"/>
      <c r="ID132" s="136"/>
      <c r="IE132" s="136"/>
      <c r="IF132" s="136"/>
      <c r="IG132" s="134">
        <f t="shared" si="3"/>
        <v>2</v>
      </c>
      <c r="IH132" s="129" t="s">
        <v>640</v>
      </c>
      <c r="II132" s="133">
        <v>129</v>
      </c>
      <c r="IJ132" s="220"/>
      <c r="IL132" s="133">
        <v>129</v>
      </c>
    </row>
    <row r="133" spans="1:246" ht="26.25">
      <c r="A133" s="134">
        <f aca="true" t="shared" si="4" ref="A133:A173">IG133</f>
        <v>2</v>
      </c>
      <c r="B133" s="220"/>
      <c r="C133" s="133">
        <v>130</v>
      </c>
      <c r="D133" s="129" t="s">
        <v>642</v>
      </c>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136"/>
      <c r="EB133" s="136"/>
      <c r="EC133" s="136"/>
      <c r="ED133" s="136"/>
      <c r="EE133" s="136"/>
      <c r="EF133" s="136"/>
      <c r="EG133" s="136"/>
      <c r="EH133" s="136"/>
      <c r="EI133" s="136"/>
      <c r="EJ133" s="136"/>
      <c r="EK133" s="136"/>
      <c r="EL133" s="136"/>
      <c r="EM133" s="136"/>
      <c r="EN133" s="136"/>
      <c r="EO133" s="136"/>
      <c r="EP133" s="136"/>
      <c r="EQ133" s="136"/>
      <c r="ER133" s="136"/>
      <c r="ES133" s="136"/>
      <c r="ET133" s="136"/>
      <c r="EU133" s="136"/>
      <c r="EV133" s="136"/>
      <c r="EW133" s="136"/>
      <c r="EX133" s="136"/>
      <c r="EY133" s="136"/>
      <c r="EZ133" s="136"/>
      <c r="FA133" s="136"/>
      <c r="FB133" s="136"/>
      <c r="FC133" s="136"/>
      <c r="FD133" s="136"/>
      <c r="FE133" s="136"/>
      <c r="FF133" s="136"/>
      <c r="FG133" s="136"/>
      <c r="FH133" s="136"/>
      <c r="FI133" s="136"/>
      <c r="FJ133" s="136"/>
      <c r="FK133" s="136"/>
      <c r="FL133" s="136"/>
      <c r="FM133" s="136"/>
      <c r="FN133" s="136"/>
      <c r="FO133" s="136"/>
      <c r="FP133" s="136"/>
      <c r="FQ133" s="136"/>
      <c r="FR133" s="136"/>
      <c r="FS133" s="136"/>
      <c r="FT133" s="136"/>
      <c r="FU133" s="136"/>
      <c r="FV133" s="136"/>
      <c r="FW133" s="136"/>
      <c r="FX133" s="136"/>
      <c r="FY133" s="136"/>
      <c r="FZ133" s="136"/>
      <c r="GA133" s="136"/>
      <c r="GB133" s="136"/>
      <c r="GC133" s="136">
        <v>1</v>
      </c>
      <c r="GD133" s="136"/>
      <c r="GE133" s="136"/>
      <c r="GF133" s="136">
        <v>1</v>
      </c>
      <c r="GG133" s="136"/>
      <c r="GH133" s="136"/>
      <c r="GI133" s="136"/>
      <c r="GJ133" s="136"/>
      <c r="GK133" s="136"/>
      <c r="GL133" s="136"/>
      <c r="GM133" s="136"/>
      <c r="GN133" s="136"/>
      <c r="GO133" s="136"/>
      <c r="GP133" s="136"/>
      <c r="GQ133" s="136"/>
      <c r="GR133" s="136"/>
      <c r="GS133" s="136"/>
      <c r="GT133" s="136"/>
      <c r="GU133" s="136"/>
      <c r="GV133" s="136"/>
      <c r="GW133" s="136"/>
      <c r="GX133" s="136"/>
      <c r="GY133" s="136"/>
      <c r="GZ133" s="136"/>
      <c r="HA133" s="136"/>
      <c r="HB133" s="136"/>
      <c r="HC133" s="136"/>
      <c r="HD133" s="136"/>
      <c r="HE133" s="136"/>
      <c r="HF133" s="136"/>
      <c r="HG133" s="136"/>
      <c r="HH133" s="136"/>
      <c r="HI133" s="136"/>
      <c r="HJ133" s="136"/>
      <c r="HK133" s="136"/>
      <c r="HL133" s="136"/>
      <c r="HM133" s="136"/>
      <c r="HN133" s="136"/>
      <c r="HO133" s="136"/>
      <c r="HP133" s="136"/>
      <c r="HQ133" s="136"/>
      <c r="HR133" s="136"/>
      <c r="HS133" s="136"/>
      <c r="HT133" s="136"/>
      <c r="HU133" s="136"/>
      <c r="HV133" s="136"/>
      <c r="HW133" s="136"/>
      <c r="HX133" s="136"/>
      <c r="HY133" s="136"/>
      <c r="HZ133" s="136"/>
      <c r="IA133" s="136"/>
      <c r="IB133" s="136"/>
      <c r="IC133" s="136"/>
      <c r="ID133" s="136"/>
      <c r="IE133" s="136"/>
      <c r="IF133" s="136"/>
      <c r="IG133" s="134">
        <f aca="true" t="shared" si="5" ref="IG133:IG173">SUM(E133:IF133)</f>
        <v>2</v>
      </c>
      <c r="IH133" s="129" t="s">
        <v>642</v>
      </c>
      <c r="II133" s="133">
        <v>130</v>
      </c>
      <c r="IJ133" s="220"/>
      <c r="IL133" s="133">
        <v>130</v>
      </c>
    </row>
    <row r="134" spans="1:246" ht="26.25">
      <c r="A134" s="134">
        <f t="shared" si="4"/>
        <v>2</v>
      </c>
      <c r="B134" s="220"/>
      <c r="C134" s="133">
        <v>131</v>
      </c>
      <c r="D134" s="129" t="s">
        <v>644</v>
      </c>
      <c r="E134" s="135"/>
      <c r="F134" s="135"/>
      <c r="G134" s="136"/>
      <c r="H134" s="136"/>
      <c r="I134" s="136"/>
      <c r="J134" s="135"/>
      <c r="K134" s="136"/>
      <c r="L134" s="136"/>
      <c r="M134" s="135"/>
      <c r="N134" s="135"/>
      <c r="O134" s="136"/>
      <c r="P134" s="135"/>
      <c r="Q134" s="136"/>
      <c r="R134" s="136"/>
      <c r="S134" s="136"/>
      <c r="T134" s="135"/>
      <c r="U134" s="135"/>
      <c r="V134" s="136"/>
      <c r="W134" s="136"/>
      <c r="X134" s="135"/>
      <c r="Y134" s="136"/>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136"/>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c r="DH134" s="136"/>
      <c r="DI134" s="136"/>
      <c r="DJ134" s="136"/>
      <c r="DK134" s="136"/>
      <c r="DL134" s="136"/>
      <c r="DM134" s="136"/>
      <c r="DN134" s="136"/>
      <c r="DO134" s="136"/>
      <c r="DP134" s="136"/>
      <c r="DQ134" s="136"/>
      <c r="DR134" s="136"/>
      <c r="DS134" s="136"/>
      <c r="DT134" s="136"/>
      <c r="DU134" s="136"/>
      <c r="DV134" s="136"/>
      <c r="DW134" s="136"/>
      <c r="DX134" s="135"/>
      <c r="DY134" s="135"/>
      <c r="DZ134" s="135"/>
      <c r="EA134" s="135"/>
      <c r="EB134" s="136"/>
      <c r="EC134" s="135"/>
      <c r="ED134" s="136"/>
      <c r="EE134" s="136"/>
      <c r="EF134" s="135"/>
      <c r="EG134" s="135"/>
      <c r="EH134" s="136"/>
      <c r="EI134" s="135"/>
      <c r="EJ134" s="135"/>
      <c r="EK134" s="135"/>
      <c r="EL134" s="135"/>
      <c r="EM134" s="136"/>
      <c r="EN134" s="136"/>
      <c r="EO134" s="136"/>
      <c r="EP134" s="136"/>
      <c r="EQ134" s="136"/>
      <c r="ER134" s="135"/>
      <c r="ES134" s="136"/>
      <c r="ET134" s="135"/>
      <c r="EU134" s="136"/>
      <c r="EV134" s="136"/>
      <c r="EW134" s="136"/>
      <c r="EX134" s="136"/>
      <c r="EY134" s="136"/>
      <c r="EZ134" s="136"/>
      <c r="FA134" s="136"/>
      <c r="FB134" s="136"/>
      <c r="FC134" s="135"/>
      <c r="FD134" s="136"/>
      <c r="FE134" s="135"/>
      <c r="FF134" s="136"/>
      <c r="FG134" s="136"/>
      <c r="FH134" s="135"/>
      <c r="FI134" s="135"/>
      <c r="FJ134" s="136"/>
      <c r="FK134" s="136"/>
      <c r="FL134" s="136"/>
      <c r="FM134" s="136"/>
      <c r="FN134" s="136"/>
      <c r="FO134" s="136"/>
      <c r="FP134" s="136"/>
      <c r="FQ134" s="136"/>
      <c r="FR134" s="135"/>
      <c r="FS134" s="135"/>
      <c r="FT134" s="135"/>
      <c r="FU134" s="136"/>
      <c r="FV134" s="135"/>
      <c r="FW134" s="135"/>
      <c r="FX134" s="135"/>
      <c r="FY134" s="136"/>
      <c r="FZ134" s="136"/>
      <c r="GA134" s="136"/>
      <c r="GB134" s="136"/>
      <c r="GC134" s="136">
        <v>1</v>
      </c>
      <c r="GD134" s="135"/>
      <c r="GE134" s="135"/>
      <c r="GF134" s="136"/>
      <c r="GG134" s="135">
        <v>1</v>
      </c>
      <c r="GH134" s="136"/>
      <c r="GI134" s="135"/>
      <c r="GJ134" s="135"/>
      <c r="GK134" s="135"/>
      <c r="GL134" s="135"/>
      <c r="GM134" s="135"/>
      <c r="GN134" s="135"/>
      <c r="GO134" s="135"/>
      <c r="GP134" s="135"/>
      <c r="GQ134" s="135"/>
      <c r="GR134" s="135"/>
      <c r="GS134" s="135"/>
      <c r="GT134" s="135"/>
      <c r="GU134" s="135"/>
      <c r="GV134" s="135"/>
      <c r="GW134" s="135"/>
      <c r="GX134" s="135"/>
      <c r="GY134" s="135"/>
      <c r="GZ134" s="136"/>
      <c r="HA134" s="135"/>
      <c r="HB134" s="135"/>
      <c r="HC134" s="135"/>
      <c r="HD134" s="136"/>
      <c r="HE134" s="135"/>
      <c r="HF134" s="135"/>
      <c r="HG134" s="136"/>
      <c r="HH134" s="136"/>
      <c r="HI134" s="135"/>
      <c r="HJ134" s="136"/>
      <c r="HK134" s="136"/>
      <c r="HL134" s="135"/>
      <c r="HM134" s="136"/>
      <c r="HN134" s="136"/>
      <c r="HO134" s="135"/>
      <c r="HP134" s="136"/>
      <c r="HQ134" s="135"/>
      <c r="HR134" s="135"/>
      <c r="HS134" s="135"/>
      <c r="HT134" s="135"/>
      <c r="HU134" s="135"/>
      <c r="HV134" s="136"/>
      <c r="HW134" s="136"/>
      <c r="HX134" s="135"/>
      <c r="HY134" s="135"/>
      <c r="HZ134" s="136"/>
      <c r="IA134" s="135"/>
      <c r="IB134" s="135"/>
      <c r="IC134" s="136"/>
      <c r="ID134" s="136"/>
      <c r="IE134" s="136"/>
      <c r="IF134" s="136"/>
      <c r="IG134" s="134">
        <f t="shared" si="5"/>
        <v>2</v>
      </c>
      <c r="IH134" s="129" t="s">
        <v>644</v>
      </c>
      <c r="II134" s="133">
        <v>131</v>
      </c>
      <c r="IJ134" s="220"/>
      <c r="IL134" s="133">
        <v>131</v>
      </c>
    </row>
    <row r="135" spans="1:246" ht="26.25">
      <c r="A135" s="134">
        <f t="shared" si="4"/>
        <v>2</v>
      </c>
      <c r="B135" s="220"/>
      <c r="C135" s="133">
        <v>132</v>
      </c>
      <c r="D135" s="129" t="s">
        <v>646</v>
      </c>
      <c r="E135" s="135"/>
      <c r="F135" s="135"/>
      <c r="G135" s="136"/>
      <c r="H135" s="136"/>
      <c r="I135" s="136"/>
      <c r="J135" s="135"/>
      <c r="K135" s="136"/>
      <c r="L135" s="136"/>
      <c r="M135" s="135"/>
      <c r="N135" s="135"/>
      <c r="O135" s="136"/>
      <c r="P135" s="135"/>
      <c r="Q135" s="136"/>
      <c r="R135" s="136"/>
      <c r="S135" s="136"/>
      <c r="T135" s="135"/>
      <c r="U135" s="135"/>
      <c r="V135" s="136"/>
      <c r="W135" s="136"/>
      <c r="X135" s="135"/>
      <c r="Y135" s="136"/>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6"/>
      <c r="DF135" s="136"/>
      <c r="DG135" s="136"/>
      <c r="DH135" s="136"/>
      <c r="DI135" s="136"/>
      <c r="DJ135" s="136"/>
      <c r="DK135" s="136"/>
      <c r="DL135" s="136"/>
      <c r="DM135" s="136"/>
      <c r="DN135" s="136"/>
      <c r="DO135" s="136"/>
      <c r="DP135" s="136"/>
      <c r="DQ135" s="136"/>
      <c r="DR135" s="136"/>
      <c r="DS135" s="136"/>
      <c r="DT135" s="136"/>
      <c r="DU135" s="136"/>
      <c r="DV135" s="136"/>
      <c r="DW135" s="136"/>
      <c r="DX135" s="135"/>
      <c r="DY135" s="135"/>
      <c r="DZ135" s="135"/>
      <c r="EA135" s="135"/>
      <c r="EB135" s="136"/>
      <c r="EC135" s="135"/>
      <c r="ED135" s="136"/>
      <c r="EE135" s="136"/>
      <c r="EF135" s="135"/>
      <c r="EG135" s="135"/>
      <c r="EH135" s="136"/>
      <c r="EI135" s="135"/>
      <c r="EJ135" s="135"/>
      <c r="EK135" s="135"/>
      <c r="EL135" s="135"/>
      <c r="EM135" s="136"/>
      <c r="EN135" s="136"/>
      <c r="EO135" s="136"/>
      <c r="EP135" s="136"/>
      <c r="EQ135" s="136"/>
      <c r="ER135" s="135"/>
      <c r="ES135" s="136"/>
      <c r="ET135" s="135"/>
      <c r="EU135" s="136"/>
      <c r="EV135" s="136"/>
      <c r="EW135" s="136"/>
      <c r="EX135" s="136"/>
      <c r="EY135" s="136"/>
      <c r="EZ135" s="136"/>
      <c r="FA135" s="136"/>
      <c r="FB135" s="136"/>
      <c r="FC135" s="135"/>
      <c r="FD135" s="136"/>
      <c r="FE135" s="135"/>
      <c r="FF135" s="136"/>
      <c r="FG135" s="136"/>
      <c r="FH135" s="135"/>
      <c r="FI135" s="135"/>
      <c r="FJ135" s="136"/>
      <c r="FK135" s="136"/>
      <c r="FL135" s="136"/>
      <c r="FM135" s="136"/>
      <c r="FN135" s="136"/>
      <c r="FO135" s="136"/>
      <c r="FP135" s="136"/>
      <c r="FQ135" s="136"/>
      <c r="FR135" s="135"/>
      <c r="FS135" s="135"/>
      <c r="FT135" s="135"/>
      <c r="FU135" s="136"/>
      <c r="FV135" s="135"/>
      <c r="FW135" s="135"/>
      <c r="FX135" s="135"/>
      <c r="FY135" s="136"/>
      <c r="FZ135" s="136"/>
      <c r="GA135" s="136"/>
      <c r="GB135" s="136"/>
      <c r="GC135" s="136">
        <v>1</v>
      </c>
      <c r="GD135" s="135"/>
      <c r="GE135" s="135"/>
      <c r="GF135" s="136"/>
      <c r="GG135" s="135"/>
      <c r="GH135" s="136">
        <v>1</v>
      </c>
      <c r="GI135" s="135"/>
      <c r="GJ135" s="135"/>
      <c r="GK135" s="135"/>
      <c r="GL135" s="135"/>
      <c r="GM135" s="135"/>
      <c r="GN135" s="135"/>
      <c r="GO135" s="135"/>
      <c r="GP135" s="135"/>
      <c r="GQ135" s="135"/>
      <c r="GR135" s="135"/>
      <c r="GS135" s="135"/>
      <c r="GT135" s="135"/>
      <c r="GU135" s="135"/>
      <c r="GV135" s="135"/>
      <c r="GW135" s="135"/>
      <c r="GX135" s="135"/>
      <c r="GY135" s="135"/>
      <c r="GZ135" s="136"/>
      <c r="HA135" s="135"/>
      <c r="HB135" s="135"/>
      <c r="HC135" s="135"/>
      <c r="HD135" s="136"/>
      <c r="HE135" s="135"/>
      <c r="HF135" s="135"/>
      <c r="HG135" s="136"/>
      <c r="HH135" s="136"/>
      <c r="HI135" s="135"/>
      <c r="HJ135" s="136"/>
      <c r="HK135" s="136"/>
      <c r="HL135" s="135"/>
      <c r="HM135" s="136"/>
      <c r="HN135" s="136"/>
      <c r="HO135" s="135"/>
      <c r="HP135" s="136"/>
      <c r="HQ135" s="135"/>
      <c r="HR135" s="135"/>
      <c r="HS135" s="135"/>
      <c r="HT135" s="135"/>
      <c r="HU135" s="135"/>
      <c r="HV135" s="136"/>
      <c r="HW135" s="136"/>
      <c r="HX135" s="135"/>
      <c r="HY135" s="135"/>
      <c r="HZ135" s="136"/>
      <c r="IA135" s="135"/>
      <c r="IB135" s="135"/>
      <c r="IC135" s="136"/>
      <c r="ID135" s="136"/>
      <c r="IE135" s="136"/>
      <c r="IF135" s="136"/>
      <c r="IG135" s="134">
        <f t="shared" si="5"/>
        <v>2</v>
      </c>
      <c r="IH135" s="129" t="s">
        <v>646</v>
      </c>
      <c r="II135" s="133">
        <v>132</v>
      </c>
      <c r="IJ135" s="220"/>
      <c r="IL135" s="133">
        <v>132</v>
      </c>
    </row>
    <row r="136" spans="1:246" ht="26.25">
      <c r="A136" s="134">
        <f t="shared" si="4"/>
        <v>2</v>
      </c>
      <c r="B136" s="220"/>
      <c r="C136" s="133">
        <v>133</v>
      </c>
      <c r="D136" s="129" t="s">
        <v>648</v>
      </c>
      <c r="E136" s="135"/>
      <c r="F136" s="135"/>
      <c r="G136" s="136"/>
      <c r="H136" s="136"/>
      <c r="I136" s="136"/>
      <c r="J136" s="135"/>
      <c r="K136" s="136"/>
      <c r="L136" s="136"/>
      <c r="M136" s="135"/>
      <c r="N136" s="135"/>
      <c r="O136" s="136"/>
      <c r="P136" s="135"/>
      <c r="Q136" s="136"/>
      <c r="R136" s="136"/>
      <c r="S136" s="136"/>
      <c r="T136" s="135"/>
      <c r="U136" s="135"/>
      <c r="V136" s="136"/>
      <c r="W136" s="136"/>
      <c r="X136" s="135"/>
      <c r="Y136" s="136"/>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c r="DH136" s="136"/>
      <c r="DI136" s="136"/>
      <c r="DJ136" s="136"/>
      <c r="DK136" s="136"/>
      <c r="DL136" s="136"/>
      <c r="DM136" s="136"/>
      <c r="DN136" s="136"/>
      <c r="DO136" s="136"/>
      <c r="DP136" s="136"/>
      <c r="DQ136" s="136"/>
      <c r="DR136" s="136"/>
      <c r="DS136" s="136"/>
      <c r="DT136" s="136"/>
      <c r="DU136" s="136"/>
      <c r="DV136" s="136"/>
      <c r="DW136" s="136"/>
      <c r="DX136" s="135"/>
      <c r="DY136" s="135"/>
      <c r="DZ136" s="135"/>
      <c r="EA136" s="135"/>
      <c r="EB136" s="136"/>
      <c r="EC136" s="135"/>
      <c r="ED136" s="136"/>
      <c r="EE136" s="136"/>
      <c r="EF136" s="135"/>
      <c r="EG136" s="135"/>
      <c r="EH136" s="136"/>
      <c r="EI136" s="135"/>
      <c r="EJ136" s="135"/>
      <c r="EK136" s="135"/>
      <c r="EL136" s="135"/>
      <c r="EM136" s="136"/>
      <c r="EN136" s="136"/>
      <c r="EO136" s="136"/>
      <c r="EP136" s="136"/>
      <c r="EQ136" s="136"/>
      <c r="ER136" s="135"/>
      <c r="ES136" s="136"/>
      <c r="ET136" s="135"/>
      <c r="EU136" s="136"/>
      <c r="EV136" s="136"/>
      <c r="EW136" s="136"/>
      <c r="EX136" s="136"/>
      <c r="EY136" s="136"/>
      <c r="EZ136" s="136"/>
      <c r="FA136" s="136"/>
      <c r="FB136" s="136"/>
      <c r="FC136" s="135"/>
      <c r="FD136" s="136"/>
      <c r="FE136" s="135"/>
      <c r="FF136" s="136"/>
      <c r="FG136" s="136"/>
      <c r="FH136" s="135"/>
      <c r="FI136" s="135"/>
      <c r="FJ136" s="136"/>
      <c r="FK136" s="136"/>
      <c r="FL136" s="136"/>
      <c r="FM136" s="136"/>
      <c r="FN136" s="136"/>
      <c r="FO136" s="136"/>
      <c r="FP136" s="136"/>
      <c r="FQ136" s="136"/>
      <c r="FR136" s="135"/>
      <c r="FS136" s="135"/>
      <c r="FT136" s="135"/>
      <c r="FU136" s="136"/>
      <c r="FV136" s="135"/>
      <c r="FW136" s="135"/>
      <c r="FX136" s="135"/>
      <c r="FY136" s="136"/>
      <c r="FZ136" s="136"/>
      <c r="GA136" s="136"/>
      <c r="GB136" s="136"/>
      <c r="GC136" s="136">
        <v>1</v>
      </c>
      <c r="GD136" s="135"/>
      <c r="GE136" s="135"/>
      <c r="GF136" s="136"/>
      <c r="GG136" s="135"/>
      <c r="GH136" s="136"/>
      <c r="GI136" s="135">
        <v>1</v>
      </c>
      <c r="GJ136" s="135"/>
      <c r="GK136" s="135"/>
      <c r="GL136" s="135"/>
      <c r="GM136" s="135"/>
      <c r="GN136" s="135"/>
      <c r="GO136" s="135"/>
      <c r="GP136" s="135"/>
      <c r="GQ136" s="135"/>
      <c r="GR136" s="135"/>
      <c r="GS136" s="135"/>
      <c r="GT136" s="135"/>
      <c r="GU136" s="135"/>
      <c r="GV136" s="135"/>
      <c r="GW136" s="135"/>
      <c r="GX136" s="135"/>
      <c r="GY136" s="135"/>
      <c r="GZ136" s="136"/>
      <c r="HA136" s="135"/>
      <c r="HB136" s="135"/>
      <c r="HC136" s="135"/>
      <c r="HD136" s="136"/>
      <c r="HE136" s="135"/>
      <c r="HF136" s="135"/>
      <c r="HG136" s="136"/>
      <c r="HH136" s="136"/>
      <c r="HI136" s="135"/>
      <c r="HJ136" s="136"/>
      <c r="HK136" s="136"/>
      <c r="HL136" s="135"/>
      <c r="HM136" s="136"/>
      <c r="HN136" s="136"/>
      <c r="HO136" s="135"/>
      <c r="HP136" s="136"/>
      <c r="HQ136" s="135"/>
      <c r="HR136" s="135"/>
      <c r="HS136" s="135"/>
      <c r="HT136" s="135"/>
      <c r="HU136" s="135"/>
      <c r="HV136" s="136"/>
      <c r="HW136" s="136"/>
      <c r="HX136" s="135"/>
      <c r="HY136" s="135"/>
      <c r="HZ136" s="136"/>
      <c r="IA136" s="135"/>
      <c r="IB136" s="135"/>
      <c r="IC136" s="136"/>
      <c r="ID136" s="136"/>
      <c r="IE136" s="136"/>
      <c r="IF136" s="136"/>
      <c r="IG136" s="134">
        <f t="shared" si="5"/>
        <v>2</v>
      </c>
      <c r="IH136" s="129" t="s">
        <v>648</v>
      </c>
      <c r="II136" s="133">
        <v>133</v>
      </c>
      <c r="IJ136" s="220"/>
      <c r="IL136" s="133">
        <v>133</v>
      </c>
    </row>
    <row r="137" spans="1:246" ht="26.25">
      <c r="A137" s="134">
        <f t="shared" si="4"/>
        <v>6</v>
      </c>
      <c r="B137" s="220"/>
      <c r="C137" s="133">
        <v>134</v>
      </c>
      <c r="D137" s="129" t="s">
        <v>650</v>
      </c>
      <c r="E137" s="135"/>
      <c r="F137" s="135"/>
      <c r="G137" s="136"/>
      <c r="H137" s="136"/>
      <c r="I137" s="136"/>
      <c r="J137" s="135"/>
      <c r="K137" s="136"/>
      <c r="L137" s="136"/>
      <c r="M137" s="135"/>
      <c r="N137" s="135"/>
      <c r="O137" s="136"/>
      <c r="P137" s="135"/>
      <c r="Q137" s="136"/>
      <c r="R137" s="136"/>
      <c r="S137" s="136"/>
      <c r="T137" s="135"/>
      <c r="U137" s="135"/>
      <c r="V137" s="136"/>
      <c r="W137" s="136"/>
      <c r="X137" s="135"/>
      <c r="Y137" s="136"/>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6"/>
      <c r="DF137" s="136"/>
      <c r="DG137" s="136"/>
      <c r="DH137" s="136"/>
      <c r="DI137" s="136"/>
      <c r="DJ137" s="136"/>
      <c r="DK137" s="136"/>
      <c r="DL137" s="136"/>
      <c r="DM137" s="136"/>
      <c r="DN137" s="136"/>
      <c r="DO137" s="136"/>
      <c r="DP137" s="136"/>
      <c r="DQ137" s="136"/>
      <c r="DR137" s="136"/>
      <c r="DS137" s="136"/>
      <c r="DT137" s="136"/>
      <c r="DU137" s="136"/>
      <c r="DV137" s="136"/>
      <c r="DW137" s="136"/>
      <c r="DX137" s="135"/>
      <c r="DY137" s="135"/>
      <c r="DZ137" s="135"/>
      <c r="EA137" s="135"/>
      <c r="EB137" s="136"/>
      <c r="EC137" s="135"/>
      <c r="ED137" s="136"/>
      <c r="EE137" s="136"/>
      <c r="EF137" s="135"/>
      <c r="EG137" s="135"/>
      <c r="EH137" s="136"/>
      <c r="EI137" s="135"/>
      <c r="EJ137" s="135"/>
      <c r="EK137" s="135"/>
      <c r="EL137" s="135"/>
      <c r="EM137" s="136"/>
      <c r="EN137" s="136"/>
      <c r="EO137" s="136"/>
      <c r="EP137" s="136"/>
      <c r="EQ137" s="136"/>
      <c r="ER137" s="135"/>
      <c r="ES137" s="136"/>
      <c r="ET137" s="135"/>
      <c r="EU137" s="136"/>
      <c r="EV137" s="136"/>
      <c r="EW137" s="136"/>
      <c r="EX137" s="136"/>
      <c r="EY137" s="136"/>
      <c r="EZ137" s="136"/>
      <c r="FA137" s="136"/>
      <c r="FB137" s="136"/>
      <c r="FC137" s="135"/>
      <c r="FD137" s="136"/>
      <c r="FE137" s="135"/>
      <c r="FF137" s="136"/>
      <c r="FG137" s="136"/>
      <c r="FH137" s="135"/>
      <c r="FI137" s="135"/>
      <c r="FJ137" s="136"/>
      <c r="FK137" s="136"/>
      <c r="FL137" s="136"/>
      <c r="FM137" s="136"/>
      <c r="FN137" s="136"/>
      <c r="FO137" s="136"/>
      <c r="FP137" s="136"/>
      <c r="FQ137" s="136"/>
      <c r="FR137" s="135"/>
      <c r="FS137" s="135"/>
      <c r="FT137" s="135"/>
      <c r="FU137" s="136"/>
      <c r="FV137" s="135"/>
      <c r="FW137" s="135"/>
      <c r="FX137" s="135"/>
      <c r="FY137" s="136"/>
      <c r="FZ137" s="136"/>
      <c r="GA137" s="136"/>
      <c r="GB137" s="136"/>
      <c r="GC137" s="136">
        <v>1</v>
      </c>
      <c r="GD137" s="135"/>
      <c r="GE137" s="135"/>
      <c r="GF137" s="136"/>
      <c r="GG137" s="135"/>
      <c r="GH137" s="136"/>
      <c r="GI137" s="135"/>
      <c r="GJ137" s="135">
        <v>1</v>
      </c>
      <c r="GK137" s="135">
        <v>1</v>
      </c>
      <c r="GL137" s="135">
        <v>1</v>
      </c>
      <c r="GM137" s="135">
        <v>1</v>
      </c>
      <c r="GN137" s="135">
        <v>1</v>
      </c>
      <c r="GO137" s="135"/>
      <c r="GP137" s="135"/>
      <c r="GQ137" s="135"/>
      <c r="GR137" s="135"/>
      <c r="GS137" s="135"/>
      <c r="GT137" s="135"/>
      <c r="GU137" s="135"/>
      <c r="GV137" s="135"/>
      <c r="GW137" s="135"/>
      <c r="GX137" s="135"/>
      <c r="GY137" s="135"/>
      <c r="GZ137" s="136"/>
      <c r="HA137" s="135"/>
      <c r="HB137" s="135"/>
      <c r="HC137" s="135"/>
      <c r="HD137" s="136"/>
      <c r="HE137" s="135"/>
      <c r="HF137" s="135"/>
      <c r="HG137" s="136"/>
      <c r="HH137" s="136"/>
      <c r="HI137" s="135"/>
      <c r="HJ137" s="136"/>
      <c r="HK137" s="136"/>
      <c r="HL137" s="135"/>
      <c r="HM137" s="136"/>
      <c r="HN137" s="136"/>
      <c r="HO137" s="135"/>
      <c r="HP137" s="136"/>
      <c r="HQ137" s="135"/>
      <c r="HR137" s="135"/>
      <c r="HS137" s="135"/>
      <c r="HT137" s="135"/>
      <c r="HU137" s="135"/>
      <c r="HV137" s="136"/>
      <c r="HW137" s="136"/>
      <c r="HX137" s="135"/>
      <c r="HY137" s="135"/>
      <c r="HZ137" s="136"/>
      <c r="IA137" s="135"/>
      <c r="IB137" s="135"/>
      <c r="IC137" s="136"/>
      <c r="ID137" s="136"/>
      <c r="IE137" s="136"/>
      <c r="IF137" s="136"/>
      <c r="IG137" s="141">
        <f t="shared" si="5"/>
        <v>6</v>
      </c>
      <c r="IH137" s="129" t="s">
        <v>650</v>
      </c>
      <c r="II137" s="133">
        <v>134</v>
      </c>
      <c r="IJ137" s="220"/>
      <c r="IL137" s="133">
        <v>134</v>
      </c>
    </row>
    <row r="138" spans="1:246" ht="26.25">
      <c r="A138" s="134">
        <f t="shared" si="4"/>
        <v>2</v>
      </c>
      <c r="B138" s="220"/>
      <c r="C138" s="133">
        <v>135</v>
      </c>
      <c r="D138" s="129" t="s">
        <v>652</v>
      </c>
      <c r="E138" s="135"/>
      <c r="F138" s="135"/>
      <c r="G138" s="136"/>
      <c r="H138" s="136"/>
      <c r="I138" s="136"/>
      <c r="J138" s="135"/>
      <c r="K138" s="136"/>
      <c r="L138" s="136"/>
      <c r="M138" s="135"/>
      <c r="N138" s="135"/>
      <c r="O138" s="136"/>
      <c r="P138" s="135"/>
      <c r="Q138" s="136"/>
      <c r="R138" s="136"/>
      <c r="S138" s="136"/>
      <c r="T138" s="135"/>
      <c r="U138" s="135"/>
      <c r="V138" s="136"/>
      <c r="W138" s="136"/>
      <c r="X138" s="135"/>
      <c r="Y138" s="136"/>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6"/>
      <c r="CD138" s="136"/>
      <c r="CE138" s="136"/>
      <c r="CF138" s="136"/>
      <c r="CG138" s="136"/>
      <c r="CH138" s="136"/>
      <c r="CI138" s="136"/>
      <c r="CJ138" s="136"/>
      <c r="CK138" s="136"/>
      <c r="CL138" s="136"/>
      <c r="CM138" s="136"/>
      <c r="CN138" s="136"/>
      <c r="CO138" s="136"/>
      <c r="CP138" s="136"/>
      <c r="CQ138" s="136"/>
      <c r="CR138" s="136"/>
      <c r="CS138" s="136"/>
      <c r="CT138" s="136"/>
      <c r="CU138" s="136"/>
      <c r="CV138" s="136"/>
      <c r="CW138" s="136"/>
      <c r="CX138" s="136"/>
      <c r="CY138" s="136"/>
      <c r="CZ138" s="136"/>
      <c r="DA138" s="136"/>
      <c r="DB138" s="136"/>
      <c r="DC138" s="136"/>
      <c r="DD138" s="136"/>
      <c r="DE138" s="136"/>
      <c r="DF138" s="136"/>
      <c r="DG138" s="136"/>
      <c r="DH138" s="136"/>
      <c r="DI138" s="136"/>
      <c r="DJ138" s="136"/>
      <c r="DK138" s="136"/>
      <c r="DL138" s="136"/>
      <c r="DM138" s="136"/>
      <c r="DN138" s="136"/>
      <c r="DO138" s="136"/>
      <c r="DP138" s="136"/>
      <c r="DQ138" s="136"/>
      <c r="DR138" s="136"/>
      <c r="DS138" s="136"/>
      <c r="DT138" s="136"/>
      <c r="DU138" s="136"/>
      <c r="DV138" s="136"/>
      <c r="DW138" s="136"/>
      <c r="DX138" s="135"/>
      <c r="DY138" s="135"/>
      <c r="DZ138" s="135"/>
      <c r="EA138" s="135"/>
      <c r="EB138" s="136"/>
      <c r="EC138" s="135"/>
      <c r="ED138" s="136"/>
      <c r="EE138" s="136"/>
      <c r="EF138" s="135"/>
      <c r="EG138" s="135"/>
      <c r="EH138" s="136"/>
      <c r="EI138" s="135"/>
      <c r="EJ138" s="135"/>
      <c r="EK138" s="135"/>
      <c r="EL138" s="135"/>
      <c r="EM138" s="136"/>
      <c r="EN138" s="136"/>
      <c r="EO138" s="136"/>
      <c r="EP138" s="136"/>
      <c r="EQ138" s="136"/>
      <c r="ER138" s="135"/>
      <c r="ES138" s="136"/>
      <c r="ET138" s="135"/>
      <c r="EU138" s="136"/>
      <c r="EV138" s="136"/>
      <c r="EW138" s="136"/>
      <c r="EX138" s="136"/>
      <c r="EY138" s="136"/>
      <c r="EZ138" s="136"/>
      <c r="FA138" s="136"/>
      <c r="FB138" s="136"/>
      <c r="FC138" s="135"/>
      <c r="FD138" s="136"/>
      <c r="FE138" s="135"/>
      <c r="FF138" s="136"/>
      <c r="FG138" s="136"/>
      <c r="FH138" s="135"/>
      <c r="FI138" s="135"/>
      <c r="FJ138" s="136"/>
      <c r="FK138" s="136"/>
      <c r="FL138" s="136"/>
      <c r="FM138" s="136"/>
      <c r="FN138" s="136"/>
      <c r="FO138" s="136"/>
      <c r="FP138" s="136"/>
      <c r="FQ138" s="136"/>
      <c r="FR138" s="135"/>
      <c r="FS138" s="135"/>
      <c r="FT138" s="135"/>
      <c r="FU138" s="136"/>
      <c r="FV138" s="135"/>
      <c r="FW138" s="135"/>
      <c r="FX138" s="135"/>
      <c r="FY138" s="136"/>
      <c r="FZ138" s="136"/>
      <c r="GA138" s="136"/>
      <c r="GB138" s="136"/>
      <c r="GC138" s="136">
        <v>1</v>
      </c>
      <c r="GD138" s="135"/>
      <c r="GE138" s="135"/>
      <c r="GF138" s="136"/>
      <c r="GG138" s="135"/>
      <c r="GH138" s="136"/>
      <c r="GI138" s="135"/>
      <c r="GJ138" s="135"/>
      <c r="GK138" s="135"/>
      <c r="GL138" s="135"/>
      <c r="GM138" s="135"/>
      <c r="GN138" s="135"/>
      <c r="GO138" s="135">
        <v>1</v>
      </c>
      <c r="GP138" s="135"/>
      <c r="GQ138" s="135"/>
      <c r="GR138" s="135"/>
      <c r="GS138" s="135"/>
      <c r="GT138" s="135"/>
      <c r="GU138" s="135"/>
      <c r="GV138" s="135"/>
      <c r="GW138" s="135"/>
      <c r="GX138" s="135"/>
      <c r="GY138" s="135"/>
      <c r="GZ138" s="136"/>
      <c r="HA138" s="135"/>
      <c r="HB138" s="135"/>
      <c r="HC138" s="135"/>
      <c r="HD138" s="136"/>
      <c r="HE138" s="135"/>
      <c r="HF138" s="135"/>
      <c r="HG138" s="136"/>
      <c r="HH138" s="136"/>
      <c r="HI138" s="135"/>
      <c r="HJ138" s="136"/>
      <c r="HK138" s="136"/>
      <c r="HL138" s="135"/>
      <c r="HM138" s="136"/>
      <c r="HN138" s="136"/>
      <c r="HO138" s="135"/>
      <c r="HP138" s="136"/>
      <c r="HQ138" s="135"/>
      <c r="HR138" s="135"/>
      <c r="HS138" s="135"/>
      <c r="HT138" s="135"/>
      <c r="HU138" s="135"/>
      <c r="HV138" s="136"/>
      <c r="HW138" s="136"/>
      <c r="HX138" s="135"/>
      <c r="HY138" s="135"/>
      <c r="HZ138" s="136"/>
      <c r="IA138" s="135"/>
      <c r="IB138" s="135"/>
      <c r="IC138" s="136"/>
      <c r="ID138" s="136"/>
      <c r="IE138" s="136"/>
      <c r="IF138" s="136"/>
      <c r="IG138" s="134">
        <f t="shared" si="5"/>
        <v>2</v>
      </c>
      <c r="IH138" s="129" t="s">
        <v>652</v>
      </c>
      <c r="II138" s="133">
        <v>135</v>
      </c>
      <c r="IJ138" s="220"/>
      <c r="IL138" s="133">
        <v>135</v>
      </c>
    </row>
    <row r="139" spans="1:246" ht="26.25">
      <c r="A139" s="134">
        <f t="shared" si="4"/>
        <v>2</v>
      </c>
      <c r="B139" s="220"/>
      <c r="C139" s="133">
        <v>136</v>
      </c>
      <c r="D139" s="129" t="s">
        <v>654</v>
      </c>
      <c r="E139" s="135"/>
      <c r="F139" s="135"/>
      <c r="G139" s="136"/>
      <c r="H139" s="136"/>
      <c r="I139" s="136"/>
      <c r="J139" s="135"/>
      <c r="K139" s="136"/>
      <c r="L139" s="136"/>
      <c r="M139" s="135"/>
      <c r="N139" s="135"/>
      <c r="O139" s="136"/>
      <c r="P139" s="135"/>
      <c r="Q139" s="136"/>
      <c r="R139" s="136"/>
      <c r="S139" s="136"/>
      <c r="T139" s="135"/>
      <c r="U139" s="135"/>
      <c r="V139" s="136"/>
      <c r="W139" s="136"/>
      <c r="X139" s="135"/>
      <c r="Y139" s="136"/>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c r="DL139" s="136"/>
      <c r="DM139" s="136"/>
      <c r="DN139" s="136"/>
      <c r="DO139" s="136"/>
      <c r="DP139" s="136"/>
      <c r="DQ139" s="136"/>
      <c r="DR139" s="136"/>
      <c r="DS139" s="136"/>
      <c r="DT139" s="136"/>
      <c r="DU139" s="136"/>
      <c r="DV139" s="136"/>
      <c r="DW139" s="136"/>
      <c r="DX139" s="135"/>
      <c r="DY139" s="135"/>
      <c r="DZ139" s="135"/>
      <c r="EA139" s="135"/>
      <c r="EB139" s="136"/>
      <c r="EC139" s="135"/>
      <c r="ED139" s="136"/>
      <c r="EE139" s="136"/>
      <c r="EF139" s="135"/>
      <c r="EG139" s="135"/>
      <c r="EH139" s="136"/>
      <c r="EI139" s="135"/>
      <c r="EJ139" s="135"/>
      <c r="EK139" s="135"/>
      <c r="EL139" s="135"/>
      <c r="EM139" s="136"/>
      <c r="EN139" s="136"/>
      <c r="EO139" s="136"/>
      <c r="EP139" s="136"/>
      <c r="EQ139" s="136"/>
      <c r="ER139" s="135"/>
      <c r="ES139" s="136"/>
      <c r="ET139" s="135"/>
      <c r="EU139" s="136"/>
      <c r="EV139" s="136"/>
      <c r="EW139" s="136"/>
      <c r="EX139" s="136"/>
      <c r="EY139" s="136"/>
      <c r="EZ139" s="136"/>
      <c r="FA139" s="136"/>
      <c r="FB139" s="136"/>
      <c r="FC139" s="135"/>
      <c r="FD139" s="136"/>
      <c r="FE139" s="135"/>
      <c r="FF139" s="136"/>
      <c r="FG139" s="136"/>
      <c r="FH139" s="135"/>
      <c r="FI139" s="135"/>
      <c r="FJ139" s="136"/>
      <c r="FK139" s="136"/>
      <c r="FL139" s="136"/>
      <c r="FM139" s="136"/>
      <c r="FN139" s="136"/>
      <c r="FO139" s="136"/>
      <c r="FP139" s="136"/>
      <c r="FQ139" s="136"/>
      <c r="FR139" s="135"/>
      <c r="FS139" s="135"/>
      <c r="FT139" s="135"/>
      <c r="FU139" s="136"/>
      <c r="FV139" s="135"/>
      <c r="FW139" s="135"/>
      <c r="FX139" s="135"/>
      <c r="FY139" s="136"/>
      <c r="FZ139" s="136"/>
      <c r="GA139" s="136"/>
      <c r="GB139" s="136"/>
      <c r="GC139" s="136">
        <v>1</v>
      </c>
      <c r="GD139" s="135"/>
      <c r="GE139" s="135"/>
      <c r="GF139" s="136"/>
      <c r="GG139" s="135"/>
      <c r="GH139" s="136"/>
      <c r="GI139" s="135"/>
      <c r="GJ139" s="135"/>
      <c r="GK139" s="135"/>
      <c r="GL139" s="135"/>
      <c r="GM139" s="135"/>
      <c r="GN139" s="135"/>
      <c r="GO139" s="135"/>
      <c r="GP139" s="135">
        <v>1</v>
      </c>
      <c r="GQ139" s="135"/>
      <c r="GR139" s="135"/>
      <c r="GS139" s="135"/>
      <c r="GT139" s="135"/>
      <c r="GU139" s="135"/>
      <c r="GV139" s="135"/>
      <c r="GW139" s="135"/>
      <c r="GX139" s="135"/>
      <c r="GY139" s="135"/>
      <c r="GZ139" s="136"/>
      <c r="HA139" s="135"/>
      <c r="HB139" s="135"/>
      <c r="HC139" s="135"/>
      <c r="HD139" s="136"/>
      <c r="HE139" s="135"/>
      <c r="HF139" s="135"/>
      <c r="HG139" s="136"/>
      <c r="HH139" s="136"/>
      <c r="HI139" s="135"/>
      <c r="HJ139" s="136"/>
      <c r="HK139" s="136"/>
      <c r="HL139" s="135"/>
      <c r="HM139" s="136"/>
      <c r="HN139" s="136"/>
      <c r="HO139" s="135"/>
      <c r="HP139" s="136"/>
      <c r="HQ139" s="135"/>
      <c r="HR139" s="135"/>
      <c r="HS139" s="135"/>
      <c r="HT139" s="135"/>
      <c r="HU139" s="135"/>
      <c r="HV139" s="136"/>
      <c r="HW139" s="136"/>
      <c r="HX139" s="135"/>
      <c r="HY139" s="135"/>
      <c r="HZ139" s="136"/>
      <c r="IA139" s="135"/>
      <c r="IB139" s="135"/>
      <c r="IC139" s="136"/>
      <c r="ID139" s="136"/>
      <c r="IE139" s="136"/>
      <c r="IF139" s="136"/>
      <c r="IG139" s="134">
        <f t="shared" si="5"/>
        <v>2</v>
      </c>
      <c r="IH139" s="129" t="s">
        <v>654</v>
      </c>
      <c r="II139" s="133">
        <v>136</v>
      </c>
      <c r="IJ139" s="220"/>
      <c r="IL139" s="133">
        <v>136</v>
      </c>
    </row>
    <row r="140" spans="1:246" ht="26.25">
      <c r="A140" s="134">
        <f t="shared" si="4"/>
        <v>2</v>
      </c>
      <c r="B140" s="220"/>
      <c r="C140" s="133">
        <v>137</v>
      </c>
      <c r="D140" s="129" t="s">
        <v>656</v>
      </c>
      <c r="E140" s="135"/>
      <c r="F140" s="135"/>
      <c r="G140" s="136"/>
      <c r="H140" s="136"/>
      <c r="I140" s="136"/>
      <c r="J140" s="135"/>
      <c r="K140" s="136"/>
      <c r="L140" s="136"/>
      <c r="M140" s="135"/>
      <c r="N140" s="135"/>
      <c r="O140" s="136"/>
      <c r="P140" s="135"/>
      <c r="Q140" s="136"/>
      <c r="R140" s="136"/>
      <c r="S140" s="136"/>
      <c r="T140" s="135"/>
      <c r="U140" s="135"/>
      <c r="V140" s="136"/>
      <c r="W140" s="136"/>
      <c r="X140" s="135"/>
      <c r="Y140" s="136"/>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6"/>
      <c r="DF140" s="136"/>
      <c r="DG140" s="136"/>
      <c r="DH140" s="136"/>
      <c r="DI140" s="136"/>
      <c r="DJ140" s="136"/>
      <c r="DK140" s="136"/>
      <c r="DL140" s="136"/>
      <c r="DM140" s="136"/>
      <c r="DN140" s="136"/>
      <c r="DO140" s="136"/>
      <c r="DP140" s="136"/>
      <c r="DQ140" s="136"/>
      <c r="DR140" s="136"/>
      <c r="DS140" s="136"/>
      <c r="DT140" s="136"/>
      <c r="DU140" s="136"/>
      <c r="DV140" s="136"/>
      <c r="DW140" s="136"/>
      <c r="DX140" s="135"/>
      <c r="DY140" s="135"/>
      <c r="DZ140" s="135"/>
      <c r="EA140" s="135"/>
      <c r="EB140" s="136"/>
      <c r="EC140" s="135"/>
      <c r="ED140" s="136"/>
      <c r="EE140" s="136"/>
      <c r="EF140" s="135"/>
      <c r="EG140" s="135"/>
      <c r="EH140" s="136"/>
      <c r="EI140" s="135"/>
      <c r="EJ140" s="135"/>
      <c r="EK140" s="135"/>
      <c r="EL140" s="135"/>
      <c r="EM140" s="136"/>
      <c r="EN140" s="136"/>
      <c r="EO140" s="136"/>
      <c r="EP140" s="136"/>
      <c r="EQ140" s="136"/>
      <c r="ER140" s="135"/>
      <c r="ES140" s="136"/>
      <c r="ET140" s="135"/>
      <c r="EU140" s="136"/>
      <c r="EV140" s="136"/>
      <c r="EW140" s="136"/>
      <c r="EX140" s="136"/>
      <c r="EY140" s="136"/>
      <c r="EZ140" s="136"/>
      <c r="FA140" s="136"/>
      <c r="FB140" s="136"/>
      <c r="FC140" s="135"/>
      <c r="FD140" s="136"/>
      <c r="FE140" s="135"/>
      <c r="FF140" s="136"/>
      <c r="FG140" s="136"/>
      <c r="FH140" s="135"/>
      <c r="FI140" s="135"/>
      <c r="FJ140" s="136"/>
      <c r="FK140" s="136"/>
      <c r="FL140" s="136"/>
      <c r="FM140" s="136"/>
      <c r="FN140" s="136"/>
      <c r="FO140" s="136"/>
      <c r="FP140" s="136"/>
      <c r="FQ140" s="136"/>
      <c r="FR140" s="135"/>
      <c r="FS140" s="135"/>
      <c r="FT140" s="135"/>
      <c r="FU140" s="136"/>
      <c r="FV140" s="135"/>
      <c r="FW140" s="135"/>
      <c r="FX140" s="135"/>
      <c r="FY140" s="136"/>
      <c r="FZ140" s="136"/>
      <c r="GA140" s="136"/>
      <c r="GB140" s="136"/>
      <c r="GC140" s="136">
        <v>1</v>
      </c>
      <c r="GD140" s="135"/>
      <c r="GE140" s="135"/>
      <c r="GF140" s="136"/>
      <c r="GG140" s="135"/>
      <c r="GH140" s="136"/>
      <c r="GI140" s="135"/>
      <c r="GJ140" s="135"/>
      <c r="GK140" s="135"/>
      <c r="GL140" s="135"/>
      <c r="GM140" s="135"/>
      <c r="GN140" s="135"/>
      <c r="GO140" s="135"/>
      <c r="GP140" s="135"/>
      <c r="GQ140" s="135">
        <v>1</v>
      </c>
      <c r="GR140" s="135"/>
      <c r="GS140" s="135"/>
      <c r="GT140" s="135"/>
      <c r="GU140" s="135"/>
      <c r="GV140" s="135"/>
      <c r="GW140" s="135"/>
      <c r="GX140" s="135"/>
      <c r="GY140" s="135"/>
      <c r="GZ140" s="136"/>
      <c r="HA140" s="135"/>
      <c r="HB140" s="135"/>
      <c r="HC140" s="135"/>
      <c r="HD140" s="136"/>
      <c r="HE140" s="135"/>
      <c r="HF140" s="135"/>
      <c r="HG140" s="136"/>
      <c r="HH140" s="136"/>
      <c r="HI140" s="135"/>
      <c r="HJ140" s="136"/>
      <c r="HK140" s="136"/>
      <c r="HL140" s="135"/>
      <c r="HM140" s="136"/>
      <c r="HN140" s="136"/>
      <c r="HO140" s="135"/>
      <c r="HP140" s="136"/>
      <c r="HQ140" s="135"/>
      <c r="HR140" s="135"/>
      <c r="HS140" s="135"/>
      <c r="HT140" s="135"/>
      <c r="HU140" s="135"/>
      <c r="HV140" s="136"/>
      <c r="HW140" s="136"/>
      <c r="HX140" s="135"/>
      <c r="HY140" s="135"/>
      <c r="HZ140" s="136"/>
      <c r="IA140" s="135"/>
      <c r="IB140" s="135"/>
      <c r="IC140" s="136"/>
      <c r="ID140" s="136"/>
      <c r="IE140" s="136"/>
      <c r="IF140" s="136"/>
      <c r="IG140" s="134">
        <f t="shared" si="5"/>
        <v>2</v>
      </c>
      <c r="IH140" s="129" t="s">
        <v>656</v>
      </c>
      <c r="II140" s="133">
        <v>137</v>
      </c>
      <c r="IJ140" s="220"/>
      <c r="IL140" s="133">
        <v>137</v>
      </c>
    </row>
    <row r="141" spans="1:246" ht="26.25">
      <c r="A141" s="134">
        <f t="shared" si="4"/>
        <v>2</v>
      </c>
      <c r="B141" s="220"/>
      <c r="C141" s="133">
        <v>138</v>
      </c>
      <c r="D141" s="129" t="s">
        <v>658</v>
      </c>
      <c r="E141" s="135"/>
      <c r="F141" s="135"/>
      <c r="G141" s="136"/>
      <c r="H141" s="136"/>
      <c r="I141" s="136"/>
      <c r="J141" s="135"/>
      <c r="K141" s="136"/>
      <c r="L141" s="136"/>
      <c r="M141" s="135"/>
      <c r="N141" s="135"/>
      <c r="O141" s="136"/>
      <c r="P141" s="135"/>
      <c r="Q141" s="136"/>
      <c r="R141" s="136"/>
      <c r="S141" s="136"/>
      <c r="T141" s="135"/>
      <c r="U141" s="135"/>
      <c r="V141" s="136"/>
      <c r="W141" s="136"/>
      <c r="X141" s="135"/>
      <c r="Y141" s="136"/>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136"/>
      <c r="DX141" s="135"/>
      <c r="DY141" s="135"/>
      <c r="DZ141" s="135"/>
      <c r="EA141" s="135"/>
      <c r="EB141" s="136"/>
      <c r="EC141" s="135"/>
      <c r="ED141" s="136"/>
      <c r="EE141" s="136"/>
      <c r="EF141" s="135"/>
      <c r="EG141" s="135"/>
      <c r="EH141" s="136"/>
      <c r="EI141" s="135"/>
      <c r="EJ141" s="135"/>
      <c r="EK141" s="135"/>
      <c r="EL141" s="135"/>
      <c r="EM141" s="136"/>
      <c r="EN141" s="136"/>
      <c r="EO141" s="136"/>
      <c r="EP141" s="136"/>
      <c r="EQ141" s="136"/>
      <c r="ER141" s="135"/>
      <c r="ES141" s="136"/>
      <c r="ET141" s="135"/>
      <c r="EU141" s="136"/>
      <c r="EV141" s="136"/>
      <c r="EW141" s="136"/>
      <c r="EX141" s="136"/>
      <c r="EY141" s="136"/>
      <c r="EZ141" s="136"/>
      <c r="FA141" s="136"/>
      <c r="FB141" s="136"/>
      <c r="FC141" s="135"/>
      <c r="FD141" s="136"/>
      <c r="FE141" s="135"/>
      <c r="FF141" s="136"/>
      <c r="FG141" s="136"/>
      <c r="FH141" s="135"/>
      <c r="FI141" s="135"/>
      <c r="FJ141" s="136"/>
      <c r="FK141" s="136"/>
      <c r="FL141" s="136"/>
      <c r="FM141" s="136"/>
      <c r="FN141" s="136"/>
      <c r="FO141" s="136"/>
      <c r="FP141" s="136"/>
      <c r="FQ141" s="136"/>
      <c r="FR141" s="135"/>
      <c r="FS141" s="135"/>
      <c r="FT141" s="135"/>
      <c r="FU141" s="136"/>
      <c r="FV141" s="135"/>
      <c r="FW141" s="135"/>
      <c r="FX141" s="135"/>
      <c r="FY141" s="136"/>
      <c r="FZ141" s="136"/>
      <c r="GA141" s="136"/>
      <c r="GB141" s="136"/>
      <c r="GC141" s="136">
        <v>1</v>
      </c>
      <c r="GD141" s="135"/>
      <c r="GE141" s="135"/>
      <c r="GF141" s="136"/>
      <c r="GG141" s="135"/>
      <c r="GH141" s="136"/>
      <c r="GI141" s="135"/>
      <c r="GJ141" s="135"/>
      <c r="GK141" s="135"/>
      <c r="GL141" s="135"/>
      <c r="GM141" s="135"/>
      <c r="GN141" s="135"/>
      <c r="GO141" s="135"/>
      <c r="GP141" s="135"/>
      <c r="GQ141" s="135"/>
      <c r="GR141" s="135">
        <v>1</v>
      </c>
      <c r="GS141" s="135"/>
      <c r="GT141" s="135"/>
      <c r="GU141" s="135"/>
      <c r="GV141" s="135"/>
      <c r="GW141" s="135"/>
      <c r="GX141" s="135"/>
      <c r="GY141" s="135"/>
      <c r="GZ141" s="136"/>
      <c r="HA141" s="135"/>
      <c r="HB141" s="135"/>
      <c r="HC141" s="135"/>
      <c r="HD141" s="136"/>
      <c r="HE141" s="135"/>
      <c r="HF141" s="135"/>
      <c r="HG141" s="136"/>
      <c r="HH141" s="136"/>
      <c r="HI141" s="135"/>
      <c r="HJ141" s="136"/>
      <c r="HK141" s="136"/>
      <c r="HL141" s="135"/>
      <c r="HM141" s="136"/>
      <c r="HN141" s="136"/>
      <c r="HO141" s="135"/>
      <c r="HP141" s="136"/>
      <c r="HQ141" s="135"/>
      <c r="HR141" s="135"/>
      <c r="HS141" s="135"/>
      <c r="HT141" s="135"/>
      <c r="HU141" s="135"/>
      <c r="HV141" s="136"/>
      <c r="HW141" s="136"/>
      <c r="HX141" s="135"/>
      <c r="HY141" s="135"/>
      <c r="HZ141" s="136"/>
      <c r="IA141" s="135"/>
      <c r="IB141" s="135"/>
      <c r="IC141" s="136"/>
      <c r="ID141" s="136"/>
      <c r="IE141" s="136"/>
      <c r="IF141" s="136"/>
      <c r="IG141" s="134">
        <f t="shared" si="5"/>
        <v>2</v>
      </c>
      <c r="IH141" s="129" t="s">
        <v>658</v>
      </c>
      <c r="II141" s="133">
        <v>138</v>
      </c>
      <c r="IJ141" s="220"/>
      <c r="IL141" s="133">
        <v>138</v>
      </c>
    </row>
    <row r="142" spans="1:246" ht="26.25">
      <c r="A142" s="134">
        <f t="shared" si="4"/>
        <v>2</v>
      </c>
      <c r="B142" s="220"/>
      <c r="C142" s="133">
        <v>139</v>
      </c>
      <c r="D142" s="129" t="s">
        <v>660</v>
      </c>
      <c r="E142" s="135"/>
      <c r="F142" s="135"/>
      <c r="G142" s="136"/>
      <c r="H142" s="136"/>
      <c r="I142" s="136"/>
      <c r="J142" s="135"/>
      <c r="K142" s="136"/>
      <c r="L142" s="136"/>
      <c r="M142" s="135"/>
      <c r="N142" s="135"/>
      <c r="O142" s="136"/>
      <c r="P142" s="135"/>
      <c r="Q142" s="136"/>
      <c r="R142" s="136"/>
      <c r="S142" s="136"/>
      <c r="T142" s="135"/>
      <c r="U142" s="135"/>
      <c r="V142" s="136"/>
      <c r="W142" s="136"/>
      <c r="X142" s="135"/>
      <c r="Y142" s="136"/>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136"/>
      <c r="CA142" s="136"/>
      <c r="CB142" s="136"/>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136"/>
      <c r="DH142" s="136"/>
      <c r="DI142" s="136"/>
      <c r="DJ142" s="136"/>
      <c r="DK142" s="136"/>
      <c r="DL142" s="136"/>
      <c r="DM142" s="136"/>
      <c r="DN142" s="136"/>
      <c r="DO142" s="136"/>
      <c r="DP142" s="136"/>
      <c r="DQ142" s="136"/>
      <c r="DR142" s="136"/>
      <c r="DS142" s="136"/>
      <c r="DT142" s="136"/>
      <c r="DU142" s="136"/>
      <c r="DV142" s="136"/>
      <c r="DW142" s="136"/>
      <c r="DX142" s="135"/>
      <c r="DY142" s="135"/>
      <c r="DZ142" s="135"/>
      <c r="EA142" s="135"/>
      <c r="EB142" s="136"/>
      <c r="EC142" s="135"/>
      <c r="ED142" s="136"/>
      <c r="EE142" s="136"/>
      <c r="EF142" s="135"/>
      <c r="EG142" s="135"/>
      <c r="EH142" s="136"/>
      <c r="EI142" s="135"/>
      <c r="EJ142" s="135"/>
      <c r="EK142" s="135"/>
      <c r="EL142" s="135"/>
      <c r="EM142" s="136"/>
      <c r="EN142" s="136"/>
      <c r="EO142" s="136"/>
      <c r="EP142" s="136"/>
      <c r="EQ142" s="136"/>
      <c r="ER142" s="135"/>
      <c r="ES142" s="136"/>
      <c r="ET142" s="135"/>
      <c r="EU142" s="136"/>
      <c r="EV142" s="136"/>
      <c r="EW142" s="136"/>
      <c r="EX142" s="136"/>
      <c r="EY142" s="136"/>
      <c r="EZ142" s="136"/>
      <c r="FA142" s="136"/>
      <c r="FB142" s="136"/>
      <c r="FC142" s="135"/>
      <c r="FD142" s="136"/>
      <c r="FE142" s="135"/>
      <c r="FF142" s="136"/>
      <c r="FG142" s="136"/>
      <c r="FH142" s="135"/>
      <c r="FI142" s="135"/>
      <c r="FJ142" s="136"/>
      <c r="FK142" s="136"/>
      <c r="FL142" s="136"/>
      <c r="FM142" s="136"/>
      <c r="FN142" s="136"/>
      <c r="FO142" s="136"/>
      <c r="FP142" s="136"/>
      <c r="FQ142" s="136"/>
      <c r="FR142" s="135"/>
      <c r="FS142" s="135"/>
      <c r="FT142" s="135"/>
      <c r="FU142" s="136"/>
      <c r="FV142" s="135"/>
      <c r="FW142" s="135"/>
      <c r="FX142" s="135"/>
      <c r="FY142" s="136"/>
      <c r="FZ142" s="136"/>
      <c r="GA142" s="136"/>
      <c r="GB142" s="136"/>
      <c r="GC142" s="136">
        <v>1</v>
      </c>
      <c r="GD142" s="135"/>
      <c r="GE142" s="135"/>
      <c r="GF142" s="136"/>
      <c r="GG142" s="135"/>
      <c r="GH142" s="136"/>
      <c r="GI142" s="135"/>
      <c r="GJ142" s="135"/>
      <c r="GK142" s="135"/>
      <c r="GL142" s="135"/>
      <c r="GM142" s="135"/>
      <c r="GN142" s="135"/>
      <c r="GO142" s="135"/>
      <c r="GP142" s="135"/>
      <c r="GQ142" s="135"/>
      <c r="GR142" s="135"/>
      <c r="GS142" s="135">
        <v>1</v>
      </c>
      <c r="GT142" s="135"/>
      <c r="GU142" s="135"/>
      <c r="GV142" s="135"/>
      <c r="GW142" s="135"/>
      <c r="GX142" s="135"/>
      <c r="GY142" s="135"/>
      <c r="GZ142" s="136"/>
      <c r="HA142" s="135"/>
      <c r="HB142" s="135"/>
      <c r="HC142" s="135"/>
      <c r="HD142" s="136"/>
      <c r="HE142" s="135"/>
      <c r="HF142" s="135"/>
      <c r="HG142" s="136"/>
      <c r="HH142" s="136"/>
      <c r="HI142" s="135"/>
      <c r="HJ142" s="136"/>
      <c r="HK142" s="136"/>
      <c r="HL142" s="135"/>
      <c r="HM142" s="136"/>
      <c r="HN142" s="136"/>
      <c r="HO142" s="135"/>
      <c r="HP142" s="136"/>
      <c r="HQ142" s="135"/>
      <c r="HR142" s="135"/>
      <c r="HS142" s="135"/>
      <c r="HT142" s="135"/>
      <c r="HU142" s="135"/>
      <c r="HV142" s="136"/>
      <c r="HW142" s="136"/>
      <c r="HX142" s="135"/>
      <c r="HY142" s="135"/>
      <c r="HZ142" s="136"/>
      <c r="IA142" s="135"/>
      <c r="IB142" s="135"/>
      <c r="IC142" s="136"/>
      <c r="ID142" s="136"/>
      <c r="IE142" s="136"/>
      <c r="IF142" s="136"/>
      <c r="IG142" s="134">
        <f t="shared" si="5"/>
        <v>2</v>
      </c>
      <c r="IH142" s="129" t="s">
        <v>660</v>
      </c>
      <c r="II142" s="133">
        <v>139</v>
      </c>
      <c r="IJ142" s="220"/>
      <c r="IL142" s="133">
        <v>139</v>
      </c>
    </row>
    <row r="143" spans="1:246" ht="26.25">
      <c r="A143" s="134">
        <f t="shared" si="4"/>
        <v>2</v>
      </c>
      <c r="B143" s="220"/>
      <c r="C143" s="133">
        <v>140</v>
      </c>
      <c r="D143" s="129" t="s">
        <v>661</v>
      </c>
      <c r="E143" s="135"/>
      <c r="F143" s="135"/>
      <c r="G143" s="136"/>
      <c r="H143" s="136"/>
      <c r="I143" s="136"/>
      <c r="J143" s="135"/>
      <c r="K143" s="136"/>
      <c r="L143" s="136"/>
      <c r="M143" s="135"/>
      <c r="N143" s="135"/>
      <c r="O143" s="136"/>
      <c r="P143" s="135"/>
      <c r="Q143" s="136"/>
      <c r="R143" s="136"/>
      <c r="S143" s="136"/>
      <c r="T143" s="135"/>
      <c r="U143" s="135"/>
      <c r="V143" s="136"/>
      <c r="W143" s="136"/>
      <c r="X143" s="135"/>
      <c r="Y143" s="136"/>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6"/>
      <c r="BF143" s="136"/>
      <c r="BG143" s="136"/>
      <c r="BH143" s="136"/>
      <c r="BI143" s="136"/>
      <c r="BJ143" s="136"/>
      <c r="BK143" s="136"/>
      <c r="BL143" s="136"/>
      <c r="BM143" s="136"/>
      <c r="BN143" s="136"/>
      <c r="BO143" s="136"/>
      <c r="BP143" s="136"/>
      <c r="BQ143" s="136"/>
      <c r="BR143" s="136"/>
      <c r="BS143" s="136"/>
      <c r="BT143" s="136"/>
      <c r="BU143" s="136"/>
      <c r="BV143" s="136"/>
      <c r="BW143" s="136"/>
      <c r="BX143" s="136"/>
      <c r="BY143" s="136"/>
      <c r="BZ143" s="136"/>
      <c r="CA143" s="136"/>
      <c r="CB143" s="136"/>
      <c r="CC143" s="136"/>
      <c r="CD143" s="136"/>
      <c r="CE143" s="136"/>
      <c r="CF143" s="136"/>
      <c r="CG143" s="136"/>
      <c r="CH143" s="136"/>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6"/>
      <c r="DF143" s="136"/>
      <c r="DG143" s="136"/>
      <c r="DH143" s="136"/>
      <c r="DI143" s="136"/>
      <c r="DJ143" s="136"/>
      <c r="DK143" s="136"/>
      <c r="DL143" s="136"/>
      <c r="DM143" s="136"/>
      <c r="DN143" s="136"/>
      <c r="DO143" s="136"/>
      <c r="DP143" s="136"/>
      <c r="DQ143" s="136"/>
      <c r="DR143" s="136"/>
      <c r="DS143" s="136"/>
      <c r="DT143" s="136"/>
      <c r="DU143" s="136"/>
      <c r="DV143" s="136"/>
      <c r="DW143" s="136"/>
      <c r="DX143" s="135"/>
      <c r="DY143" s="135"/>
      <c r="DZ143" s="135"/>
      <c r="EA143" s="135"/>
      <c r="EB143" s="136"/>
      <c r="EC143" s="135"/>
      <c r="ED143" s="136"/>
      <c r="EE143" s="136"/>
      <c r="EF143" s="135"/>
      <c r="EG143" s="135"/>
      <c r="EH143" s="136"/>
      <c r="EI143" s="135"/>
      <c r="EJ143" s="135"/>
      <c r="EK143" s="135"/>
      <c r="EL143" s="135"/>
      <c r="EM143" s="136"/>
      <c r="EN143" s="136"/>
      <c r="EO143" s="136"/>
      <c r="EP143" s="136"/>
      <c r="EQ143" s="136"/>
      <c r="ER143" s="135"/>
      <c r="ES143" s="136"/>
      <c r="ET143" s="135"/>
      <c r="EU143" s="136"/>
      <c r="EV143" s="136"/>
      <c r="EW143" s="136"/>
      <c r="EX143" s="136"/>
      <c r="EY143" s="136"/>
      <c r="EZ143" s="136"/>
      <c r="FA143" s="136"/>
      <c r="FB143" s="136"/>
      <c r="FC143" s="135"/>
      <c r="FD143" s="136"/>
      <c r="FE143" s="135"/>
      <c r="FF143" s="136"/>
      <c r="FG143" s="136"/>
      <c r="FH143" s="135"/>
      <c r="FI143" s="135"/>
      <c r="FJ143" s="136"/>
      <c r="FK143" s="136"/>
      <c r="FL143" s="136"/>
      <c r="FM143" s="136"/>
      <c r="FN143" s="136"/>
      <c r="FO143" s="136"/>
      <c r="FP143" s="136"/>
      <c r="FQ143" s="136"/>
      <c r="FR143" s="135"/>
      <c r="FS143" s="135"/>
      <c r="FT143" s="135"/>
      <c r="FU143" s="136"/>
      <c r="FV143" s="135"/>
      <c r="FW143" s="135"/>
      <c r="FX143" s="135"/>
      <c r="FY143" s="136"/>
      <c r="FZ143" s="136"/>
      <c r="GA143" s="136"/>
      <c r="GB143" s="136"/>
      <c r="GC143" s="136">
        <v>1</v>
      </c>
      <c r="GD143" s="135"/>
      <c r="GE143" s="135"/>
      <c r="GF143" s="136"/>
      <c r="GG143" s="135"/>
      <c r="GH143" s="136"/>
      <c r="GI143" s="135"/>
      <c r="GJ143" s="135"/>
      <c r="GK143" s="135"/>
      <c r="GL143" s="135"/>
      <c r="GM143" s="135"/>
      <c r="GN143" s="135"/>
      <c r="GO143" s="135"/>
      <c r="GP143" s="135"/>
      <c r="GQ143" s="135"/>
      <c r="GR143" s="135"/>
      <c r="GS143" s="135"/>
      <c r="GT143" s="135">
        <v>1</v>
      </c>
      <c r="GU143" s="135"/>
      <c r="GV143" s="135"/>
      <c r="GW143" s="135"/>
      <c r="GX143" s="135"/>
      <c r="GY143" s="135"/>
      <c r="GZ143" s="136"/>
      <c r="HA143" s="135"/>
      <c r="HB143" s="135"/>
      <c r="HC143" s="135"/>
      <c r="HD143" s="136"/>
      <c r="HE143" s="135"/>
      <c r="HF143" s="135"/>
      <c r="HG143" s="136"/>
      <c r="HH143" s="136"/>
      <c r="HI143" s="135"/>
      <c r="HJ143" s="136"/>
      <c r="HK143" s="136"/>
      <c r="HL143" s="135"/>
      <c r="HM143" s="136"/>
      <c r="HN143" s="136"/>
      <c r="HO143" s="135"/>
      <c r="HP143" s="136"/>
      <c r="HQ143" s="135"/>
      <c r="HR143" s="135"/>
      <c r="HS143" s="135"/>
      <c r="HT143" s="135"/>
      <c r="HU143" s="135"/>
      <c r="HV143" s="136"/>
      <c r="HW143" s="136"/>
      <c r="HX143" s="135"/>
      <c r="HY143" s="135"/>
      <c r="HZ143" s="136"/>
      <c r="IA143" s="135"/>
      <c r="IB143" s="135"/>
      <c r="IC143" s="136"/>
      <c r="ID143" s="136"/>
      <c r="IE143" s="136"/>
      <c r="IF143" s="136"/>
      <c r="IG143" s="134">
        <f t="shared" si="5"/>
        <v>2</v>
      </c>
      <c r="IH143" s="129" t="s">
        <v>661</v>
      </c>
      <c r="II143" s="133">
        <v>140</v>
      </c>
      <c r="IJ143" s="220"/>
      <c r="IL143" s="133">
        <v>140</v>
      </c>
    </row>
    <row r="144" spans="1:246" ht="26.25">
      <c r="A144" s="134">
        <f t="shared" si="4"/>
        <v>2</v>
      </c>
      <c r="B144" s="220"/>
      <c r="C144" s="133">
        <v>141</v>
      </c>
      <c r="D144" s="129" t="s">
        <v>663</v>
      </c>
      <c r="E144" s="135"/>
      <c r="F144" s="135"/>
      <c r="G144" s="136"/>
      <c r="H144" s="136"/>
      <c r="I144" s="136"/>
      <c r="J144" s="135"/>
      <c r="K144" s="136"/>
      <c r="L144" s="136"/>
      <c r="M144" s="135"/>
      <c r="N144" s="135"/>
      <c r="O144" s="136"/>
      <c r="P144" s="135"/>
      <c r="Q144" s="136"/>
      <c r="R144" s="136"/>
      <c r="S144" s="136"/>
      <c r="T144" s="135"/>
      <c r="U144" s="135"/>
      <c r="V144" s="136"/>
      <c r="W144" s="136"/>
      <c r="X144" s="135"/>
      <c r="Y144" s="136"/>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136"/>
      <c r="CA144" s="136"/>
      <c r="CB144" s="136"/>
      <c r="CC144" s="136"/>
      <c r="CD144" s="136"/>
      <c r="CE144" s="136"/>
      <c r="CF144" s="136"/>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c r="DH144" s="136"/>
      <c r="DI144" s="136"/>
      <c r="DJ144" s="136"/>
      <c r="DK144" s="136"/>
      <c r="DL144" s="136"/>
      <c r="DM144" s="136"/>
      <c r="DN144" s="136"/>
      <c r="DO144" s="136"/>
      <c r="DP144" s="136"/>
      <c r="DQ144" s="136"/>
      <c r="DR144" s="136"/>
      <c r="DS144" s="136"/>
      <c r="DT144" s="136"/>
      <c r="DU144" s="136"/>
      <c r="DV144" s="136"/>
      <c r="DW144" s="136"/>
      <c r="DX144" s="135"/>
      <c r="DY144" s="135"/>
      <c r="DZ144" s="135"/>
      <c r="EA144" s="135"/>
      <c r="EB144" s="136"/>
      <c r="EC144" s="135"/>
      <c r="ED144" s="136"/>
      <c r="EE144" s="136"/>
      <c r="EF144" s="135"/>
      <c r="EG144" s="135"/>
      <c r="EH144" s="136"/>
      <c r="EI144" s="135"/>
      <c r="EJ144" s="135"/>
      <c r="EK144" s="135"/>
      <c r="EL144" s="135"/>
      <c r="EM144" s="136"/>
      <c r="EN144" s="136"/>
      <c r="EO144" s="136"/>
      <c r="EP144" s="136"/>
      <c r="EQ144" s="136"/>
      <c r="ER144" s="135"/>
      <c r="ES144" s="136"/>
      <c r="ET144" s="135"/>
      <c r="EU144" s="136"/>
      <c r="EV144" s="136"/>
      <c r="EW144" s="136"/>
      <c r="EX144" s="136"/>
      <c r="EY144" s="136"/>
      <c r="EZ144" s="136"/>
      <c r="FA144" s="136"/>
      <c r="FB144" s="136"/>
      <c r="FC144" s="135"/>
      <c r="FD144" s="136"/>
      <c r="FE144" s="135"/>
      <c r="FF144" s="136"/>
      <c r="FG144" s="136"/>
      <c r="FH144" s="135"/>
      <c r="FI144" s="135"/>
      <c r="FJ144" s="136"/>
      <c r="FK144" s="136"/>
      <c r="FL144" s="136"/>
      <c r="FM144" s="136"/>
      <c r="FN144" s="136"/>
      <c r="FO144" s="136"/>
      <c r="FP144" s="136"/>
      <c r="FQ144" s="136"/>
      <c r="FR144" s="135"/>
      <c r="FS144" s="135"/>
      <c r="FT144" s="135"/>
      <c r="FU144" s="136"/>
      <c r="FV144" s="135"/>
      <c r="FW144" s="135"/>
      <c r="FX144" s="135"/>
      <c r="FY144" s="136"/>
      <c r="FZ144" s="136"/>
      <c r="GA144" s="136"/>
      <c r="GB144" s="136"/>
      <c r="GC144" s="136">
        <v>1</v>
      </c>
      <c r="GD144" s="135"/>
      <c r="GE144" s="135"/>
      <c r="GF144" s="136"/>
      <c r="GG144" s="135"/>
      <c r="GH144" s="136"/>
      <c r="GI144" s="135"/>
      <c r="GJ144" s="135"/>
      <c r="GK144" s="135"/>
      <c r="GL144" s="135"/>
      <c r="GM144" s="135"/>
      <c r="GN144" s="135"/>
      <c r="GO144" s="135"/>
      <c r="GP144" s="135"/>
      <c r="GQ144" s="135"/>
      <c r="GR144" s="135"/>
      <c r="GS144" s="135"/>
      <c r="GT144" s="135"/>
      <c r="GU144" s="135">
        <v>1</v>
      </c>
      <c r="GV144" s="135"/>
      <c r="GW144" s="135"/>
      <c r="GX144" s="135"/>
      <c r="GY144" s="135"/>
      <c r="GZ144" s="136"/>
      <c r="HA144" s="135"/>
      <c r="HB144" s="135"/>
      <c r="HC144" s="135"/>
      <c r="HD144" s="136"/>
      <c r="HE144" s="135"/>
      <c r="HF144" s="135"/>
      <c r="HG144" s="136"/>
      <c r="HH144" s="136"/>
      <c r="HI144" s="135"/>
      <c r="HJ144" s="136"/>
      <c r="HK144" s="136"/>
      <c r="HL144" s="135"/>
      <c r="HM144" s="136"/>
      <c r="HN144" s="136"/>
      <c r="HO144" s="135"/>
      <c r="HP144" s="136"/>
      <c r="HQ144" s="135"/>
      <c r="HR144" s="135"/>
      <c r="HS144" s="135"/>
      <c r="HT144" s="135"/>
      <c r="HU144" s="135"/>
      <c r="HV144" s="136"/>
      <c r="HW144" s="136"/>
      <c r="HX144" s="135"/>
      <c r="HY144" s="135"/>
      <c r="HZ144" s="136"/>
      <c r="IA144" s="135"/>
      <c r="IB144" s="135"/>
      <c r="IC144" s="136"/>
      <c r="ID144" s="136"/>
      <c r="IE144" s="136"/>
      <c r="IF144" s="136"/>
      <c r="IG144" s="134">
        <f t="shared" si="5"/>
        <v>2</v>
      </c>
      <c r="IH144" s="129" t="s">
        <v>663</v>
      </c>
      <c r="II144" s="133">
        <v>141</v>
      </c>
      <c r="IJ144" s="220"/>
      <c r="IL144" s="133">
        <v>141</v>
      </c>
    </row>
    <row r="145" spans="1:246" ht="26.25">
      <c r="A145" s="134">
        <f t="shared" si="4"/>
        <v>2</v>
      </c>
      <c r="B145" s="220"/>
      <c r="C145" s="133">
        <v>142</v>
      </c>
      <c r="D145" s="129" t="s">
        <v>665</v>
      </c>
      <c r="E145" s="135"/>
      <c r="F145" s="135"/>
      <c r="G145" s="136"/>
      <c r="H145" s="136"/>
      <c r="I145" s="136"/>
      <c r="J145" s="135"/>
      <c r="K145" s="136"/>
      <c r="L145" s="136"/>
      <c r="M145" s="135"/>
      <c r="N145" s="135"/>
      <c r="O145" s="136"/>
      <c r="P145" s="135"/>
      <c r="Q145" s="136"/>
      <c r="R145" s="136"/>
      <c r="S145" s="136"/>
      <c r="T145" s="135"/>
      <c r="U145" s="135"/>
      <c r="V145" s="136"/>
      <c r="W145" s="136"/>
      <c r="X145" s="135"/>
      <c r="Y145" s="136"/>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6"/>
      <c r="BF145" s="136"/>
      <c r="BG145" s="136"/>
      <c r="BH145" s="136"/>
      <c r="BI145" s="136"/>
      <c r="BJ145" s="136"/>
      <c r="BK145" s="136"/>
      <c r="BL145" s="136"/>
      <c r="BM145" s="136"/>
      <c r="BN145" s="136"/>
      <c r="BO145" s="136"/>
      <c r="BP145" s="136"/>
      <c r="BQ145" s="136"/>
      <c r="BR145" s="136"/>
      <c r="BS145" s="136"/>
      <c r="BT145" s="136"/>
      <c r="BU145" s="136"/>
      <c r="BV145" s="136"/>
      <c r="BW145" s="136"/>
      <c r="BX145" s="136"/>
      <c r="BY145" s="136"/>
      <c r="BZ145" s="136"/>
      <c r="CA145" s="136"/>
      <c r="CB145" s="136"/>
      <c r="CC145" s="136"/>
      <c r="CD145" s="136"/>
      <c r="CE145" s="136"/>
      <c r="CF145" s="136"/>
      <c r="CG145" s="136"/>
      <c r="CH145" s="136"/>
      <c r="CI145" s="136"/>
      <c r="CJ145" s="136"/>
      <c r="CK145" s="136"/>
      <c r="CL145" s="136"/>
      <c r="CM145" s="136"/>
      <c r="CN145" s="136"/>
      <c r="CO145" s="136"/>
      <c r="CP145" s="136"/>
      <c r="CQ145" s="136"/>
      <c r="CR145" s="136"/>
      <c r="CS145" s="136"/>
      <c r="CT145" s="136"/>
      <c r="CU145" s="136"/>
      <c r="CV145" s="136"/>
      <c r="CW145" s="136"/>
      <c r="CX145" s="136"/>
      <c r="CY145" s="136"/>
      <c r="CZ145" s="136"/>
      <c r="DA145" s="136"/>
      <c r="DB145" s="136"/>
      <c r="DC145" s="136"/>
      <c r="DD145" s="136"/>
      <c r="DE145" s="136"/>
      <c r="DF145" s="136"/>
      <c r="DG145" s="136"/>
      <c r="DH145" s="136"/>
      <c r="DI145" s="136"/>
      <c r="DJ145" s="136"/>
      <c r="DK145" s="136"/>
      <c r="DL145" s="136"/>
      <c r="DM145" s="136"/>
      <c r="DN145" s="136"/>
      <c r="DO145" s="136"/>
      <c r="DP145" s="136"/>
      <c r="DQ145" s="136"/>
      <c r="DR145" s="136"/>
      <c r="DS145" s="136"/>
      <c r="DT145" s="136"/>
      <c r="DU145" s="136"/>
      <c r="DV145" s="136"/>
      <c r="DW145" s="136"/>
      <c r="DX145" s="135"/>
      <c r="DY145" s="135"/>
      <c r="DZ145" s="135"/>
      <c r="EA145" s="135"/>
      <c r="EB145" s="136"/>
      <c r="EC145" s="135"/>
      <c r="ED145" s="136"/>
      <c r="EE145" s="136"/>
      <c r="EF145" s="135"/>
      <c r="EG145" s="135"/>
      <c r="EH145" s="136"/>
      <c r="EI145" s="135"/>
      <c r="EJ145" s="135"/>
      <c r="EK145" s="135"/>
      <c r="EL145" s="135"/>
      <c r="EM145" s="136"/>
      <c r="EN145" s="136"/>
      <c r="EO145" s="136"/>
      <c r="EP145" s="136"/>
      <c r="EQ145" s="136"/>
      <c r="ER145" s="135"/>
      <c r="ES145" s="136"/>
      <c r="ET145" s="135"/>
      <c r="EU145" s="136"/>
      <c r="EV145" s="136"/>
      <c r="EW145" s="136"/>
      <c r="EX145" s="136"/>
      <c r="EY145" s="136"/>
      <c r="EZ145" s="136"/>
      <c r="FA145" s="136"/>
      <c r="FB145" s="136"/>
      <c r="FC145" s="135"/>
      <c r="FD145" s="136"/>
      <c r="FE145" s="135"/>
      <c r="FF145" s="136"/>
      <c r="FG145" s="136"/>
      <c r="FH145" s="135"/>
      <c r="FI145" s="135"/>
      <c r="FJ145" s="136"/>
      <c r="FK145" s="136"/>
      <c r="FL145" s="136"/>
      <c r="FM145" s="136"/>
      <c r="FN145" s="136"/>
      <c r="FO145" s="136"/>
      <c r="FP145" s="136"/>
      <c r="FQ145" s="136"/>
      <c r="FR145" s="135"/>
      <c r="FS145" s="135"/>
      <c r="FT145" s="135"/>
      <c r="FU145" s="136"/>
      <c r="FV145" s="135"/>
      <c r="FW145" s="135"/>
      <c r="FX145" s="135"/>
      <c r="FY145" s="136"/>
      <c r="FZ145" s="136"/>
      <c r="GA145" s="136"/>
      <c r="GB145" s="136"/>
      <c r="GC145" s="136">
        <v>1</v>
      </c>
      <c r="GD145" s="135"/>
      <c r="GE145" s="135"/>
      <c r="GF145" s="136"/>
      <c r="GG145" s="135"/>
      <c r="GH145" s="136"/>
      <c r="GI145" s="135"/>
      <c r="GJ145" s="135"/>
      <c r="GK145" s="135"/>
      <c r="GL145" s="135"/>
      <c r="GM145" s="135"/>
      <c r="GN145" s="135"/>
      <c r="GO145" s="135"/>
      <c r="GP145" s="135"/>
      <c r="GQ145" s="135"/>
      <c r="GR145" s="135"/>
      <c r="GS145" s="135"/>
      <c r="GT145" s="135"/>
      <c r="GU145" s="135"/>
      <c r="GV145" s="135">
        <v>1</v>
      </c>
      <c r="GW145" s="135"/>
      <c r="GX145" s="135"/>
      <c r="GY145" s="135"/>
      <c r="GZ145" s="136"/>
      <c r="HA145" s="135"/>
      <c r="HB145" s="135"/>
      <c r="HC145" s="135"/>
      <c r="HD145" s="136"/>
      <c r="HE145" s="135"/>
      <c r="HF145" s="135"/>
      <c r="HG145" s="136"/>
      <c r="HH145" s="136"/>
      <c r="HI145" s="135"/>
      <c r="HJ145" s="136"/>
      <c r="HK145" s="136"/>
      <c r="HL145" s="135"/>
      <c r="HM145" s="136"/>
      <c r="HN145" s="136"/>
      <c r="HO145" s="135"/>
      <c r="HP145" s="136"/>
      <c r="HQ145" s="135"/>
      <c r="HR145" s="135"/>
      <c r="HS145" s="135"/>
      <c r="HT145" s="135"/>
      <c r="HU145" s="135"/>
      <c r="HV145" s="136"/>
      <c r="HW145" s="136"/>
      <c r="HX145" s="135"/>
      <c r="HY145" s="135"/>
      <c r="HZ145" s="136"/>
      <c r="IA145" s="135"/>
      <c r="IB145" s="135"/>
      <c r="IC145" s="136"/>
      <c r="ID145" s="136"/>
      <c r="IE145" s="136"/>
      <c r="IF145" s="136"/>
      <c r="IG145" s="134">
        <f t="shared" si="5"/>
        <v>2</v>
      </c>
      <c r="IH145" s="129" t="s">
        <v>665</v>
      </c>
      <c r="II145" s="133">
        <v>142</v>
      </c>
      <c r="IJ145" s="220"/>
      <c r="IL145" s="133">
        <v>142</v>
      </c>
    </row>
    <row r="146" spans="1:246" ht="26.25">
      <c r="A146" s="134">
        <f t="shared" si="4"/>
        <v>2</v>
      </c>
      <c r="B146" s="220"/>
      <c r="C146" s="133">
        <v>143</v>
      </c>
      <c r="D146" s="129" t="s">
        <v>667</v>
      </c>
      <c r="E146" s="135"/>
      <c r="F146" s="135"/>
      <c r="G146" s="136"/>
      <c r="H146" s="136"/>
      <c r="I146" s="136"/>
      <c r="J146" s="135"/>
      <c r="K146" s="136"/>
      <c r="L146" s="136"/>
      <c r="M146" s="135"/>
      <c r="N146" s="135"/>
      <c r="O146" s="136"/>
      <c r="P146" s="135"/>
      <c r="Q146" s="136"/>
      <c r="R146" s="136"/>
      <c r="S146" s="136"/>
      <c r="T146" s="135"/>
      <c r="U146" s="135"/>
      <c r="V146" s="136"/>
      <c r="W146" s="136"/>
      <c r="X146" s="135"/>
      <c r="Y146" s="136"/>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c r="DH146" s="136"/>
      <c r="DI146" s="136"/>
      <c r="DJ146" s="136"/>
      <c r="DK146" s="136"/>
      <c r="DL146" s="136"/>
      <c r="DM146" s="136"/>
      <c r="DN146" s="136"/>
      <c r="DO146" s="136"/>
      <c r="DP146" s="136"/>
      <c r="DQ146" s="136"/>
      <c r="DR146" s="136"/>
      <c r="DS146" s="136"/>
      <c r="DT146" s="136"/>
      <c r="DU146" s="136"/>
      <c r="DV146" s="136"/>
      <c r="DW146" s="136"/>
      <c r="DX146" s="135"/>
      <c r="DY146" s="135"/>
      <c r="DZ146" s="135"/>
      <c r="EA146" s="135"/>
      <c r="EB146" s="136"/>
      <c r="EC146" s="135"/>
      <c r="ED146" s="136"/>
      <c r="EE146" s="136"/>
      <c r="EF146" s="135"/>
      <c r="EG146" s="135"/>
      <c r="EH146" s="136"/>
      <c r="EI146" s="135"/>
      <c r="EJ146" s="135"/>
      <c r="EK146" s="135"/>
      <c r="EL146" s="135"/>
      <c r="EM146" s="136"/>
      <c r="EN146" s="136"/>
      <c r="EO146" s="136"/>
      <c r="EP146" s="136"/>
      <c r="EQ146" s="136"/>
      <c r="ER146" s="135"/>
      <c r="ES146" s="136"/>
      <c r="ET146" s="135"/>
      <c r="EU146" s="136"/>
      <c r="EV146" s="136"/>
      <c r="EW146" s="136"/>
      <c r="EX146" s="136"/>
      <c r="EY146" s="136"/>
      <c r="EZ146" s="136"/>
      <c r="FA146" s="136"/>
      <c r="FB146" s="136"/>
      <c r="FC146" s="135"/>
      <c r="FD146" s="136"/>
      <c r="FE146" s="135"/>
      <c r="FF146" s="136"/>
      <c r="FG146" s="136"/>
      <c r="FH146" s="135"/>
      <c r="FI146" s="135"/>
      <c r="FJ146" s="136"/>
      <c r="FK146" s="136"/>
      <c r="FL146" s="136"/>
      <c r="FM146" s="136"/>
      <c r="FN146" s="136"/>
      <c r="FO146" s="136"/>
      <c r="FP146" s="136"/>
      <c r="FQ146" s="136"/>
      <c r="FR146" s="135"/>
      <c r="FS146" s="135"/>
      <c r="FT146" s="135"/>
      <c r="FU146" s="136"/>
      <c r="FV146" s="135"/>
      <c r="FW146" s="135"/>
      <c r="FX146" s="135"/>
      <c r="FY146" s="136"/>
      <c r="FZ146" s="136"/>
      <c r="GA146" s="136"/>
      <c r="GB146" s="136"/>
      <c r="GC146" s="136">
        <v>1</v>
      </c>
      <c r="GD146" s="135"/>
      <c r="GE146" s="135"/>
      <c r="GF146" s="136"/>
      <c r="GG146" s="135"/>
      <c r="GH146" s="136"/>
      <c r="GI146" s="135"/>
      <c r="GJ146" s="135"/>
      <c r="GK146" s="135"/>
      <c r="GL146" s="135"/>
      <c r="GM146" s="135"/>
      <c r="GN146" s="135"/>
      <c r="GO146" s="135"/>
      <c r="GP146" s="135"/>
      <c r="GQ146" s="135"/>
      <c r="GR146" s="135"/>
      <c r="GS146" s="135"/>
      <c r="GT146" s="135"/>
      <c r="GU146" s="135"/>
      <c r="GV146" s="135"/>
      <c r="GW146" s="135">
        <v>1</v>
      </c>
      <c r="GX146" s="135"/>
      <c r="GY146" s="135"/>
      <c r="GZ146" s="136"/>
      <c r="HA146" s="135"/>
      <c r="HB146" s="135"/>
      <c r="HC146" s="135"/>
      <c r="HD146" s="136"/>
      <c r="HE146" s="135"/>
      <c r="HF146" s="135"/>
      <c r="HG146" s="136"/>
      <c r="HH146" s="136"/>
      <c r="HI146" s="135"/>
      <c r="HJ146" s="136"/>
      <c r="HK146" s="136"/>
      <c r="HL146" s="135"/>
      <c r="HM146" s="136"/>
      <c r="HN146" s="136"/>
      <c r="HO146" s="135"/>
      <c r="HP146" s="136"/>
      <c r="HQ146" s="135"/>
      <c r="HR146" s="135"/>
      <c r="HS146" s="135"/>
      <c r="HT146" s="135"/>
      <c r="HU146" s="135"/>
      <c r="HV146" s="136"/>
      <c r="HW146" s="136"/>
      <c r="HX146" s="135"/>
      <c r="HY146" s="135"/>
      <c r="HZ146" s="136"/>
      <c r="IA146" s="135"/>
      <c r="IB146" s="135"/>
      <c r="IC146" s="136"/>
      <c r="ID146" s="136"/>
      <c r="IE146" s="136"/>
      <c r="IF146" s="136"/>
      <c r="IG146" s="134">
        <f t="shared" si="5"/>
        <v>2</v>
      </c>
      <c r="IH146" s="129" t="s">
        <v>667</v>
      </c>
      <c r="II146" s="133">
        <v>143</v>
      </c>
      <c r="IJ146" s="220"/>
      <c r="IL146" s="133">
        <v>143</v>
      </c>
    </row>
    <row r="147" spans="1:246" ht="26.25">
      <c r="A147" s="134">
        <f t="shared" si="4"/>
        <v>2</v>
      </c>
      <c r="B147" s="220"/>
      <c r="C147" s="133">
        <v>144</v>
      </c>
      <c r="D147" s="129" t="s">
        <v>669</v>
      </c>
      <c r="E147" s="135"/>
      <c r="F147" s="135"/>
      <c r="G147" s="136"/>
      <c r="H147" s="136"/>
      <c r="I147" s="136"/>
      <c r="J147" s="135"/>
      <c r="K147" s="136"/>
      <c r="L147" s="136"/>
      <c r="M147" s="135"/>
      <c r="N147" s="135"/>
      <c r="O147" s="136"/>
      <c r="P147" s="135"/>
      <c r="Q147" s="136"/>
      <c r="R147" s="136"/>
      <c r="S147" s="136"/>
      <c r="T147" s="135"/>
      <c r="U147" s="135"/>
      <c r="V147" s="136"/>
      <c r="W147" s="136"/>
      <c r="X147" s="135"/>
      <c r="Y147" s="136"/>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136"/>
      <c r="DH147" s="136"/>
      <c r="DI147" s="136"/>
      <c r="DJ147" s="136"/>
      <c r="DK147" s="136"/>
      <c r="DL147" s="136"/>
      <c r="DM147" s="136"/>
      <c r="DN147" s="136"/>
      <c r="DO147" s="136"/>
      <c r="DP147" s="136"/>
      <c r="DQ147" s="136"/>
      <c r="DR147" s="136"/>
      <c r="DS147" s="136"/>
      <c r="DT147" s="136"/>
      <c r="DU147" s="136"/>
      <c r="DV147" s="136"/>
      <c r="DW147" s="136"/>
      <c r="DX147" s="135"/>
      <c r="DY147" s="135"/>
      <c r="DZ147" s="135"/>
      <c r="EA147" s="135"/>
      <c r="EB147" s="136"/>
      <c r="EC147" s="135"/>
      <c r="ED147" s="136"/>
      <c r="EE147" s="136"/>
      <c r="EF147" s="135"/>
      <c r="EG147" s="135"/>
      <c r="EH147" s="136"/>
      <c r="EI147" s="135"/>
      <c r="EJ147" s="135"/>
      <c r="EK147" s="135"/>
      <c r="EL147" s="135"/>
      <c r="EM147" s="136"/>
      <c r="EN147" s="136"/>
      <c r="EO147" s="136"/>
      <c r="EP147" s="136"/>
      <c r="EQ147" s="136"/>
      <c r="ER147" s="135"/>
      <c r="ES147" s="136"/>
      <c r="ET147" s="135"/>
      <c r="EU147" s="136"/>
      <c r="EV147" s="136"/>
      <c r="EW147" s="136"/>
      <c r="EX147" s="136"/>
      <c r="EY147" s="136"/>
      <c r="EZ147" s="136"/>
      <c r="FA147" s="136"/>
      <c r="FB147" s="136"/>
      <c r="FC147" s="135"/>
      <c r="FD147" s="136"/>
      <c r="FE147" s="135"/>
      <c r="FF147" s="136"/>
      <c r="FG147" s="136"/>
      <c r="FH147" s="135"/>
      <c r="FI147" s="135"/>
      <c r="FJ147" s="136"/>
      <c r="FK147" s="136"/>
      <c r="FL147" s="136"/>
      <c r="FM147" s="136"/>
      <c r="FN147" s="136"/>
      <c r="FO147" s="136"/>
      <c r="FP147" s="136"/>
      <c r="FQ147" s="136"/>
      <c r="FR147" s="135"/>
      <c r="FS147" s="135"/>
      <c r="FT147" s="135"/>
      <c r="FU147" s="136"/>
      <c r="FV147" s="135"/>
      <c r="FW147" s="135"/>
      <c r="FX147" s="135"/>
      <c r="FY147" s="136"/>
      <c r="FZ147" s="136"/>
      <c r="GA147" s="136"/>
      <c r="GB147" s="136"/>
      <c r="GC147" s="136">
        <v>1</v>
      </c>
      <c r="GD147" s="135"/>
      <c r="GE147" s="135"/>
      <c r="GF147" s="136"/>
      <c r="GG147" s="135"/>
      <c r="GH147" s="136"/>
      <c r="GI147" s="135"/>
      <c r="GJ147" s="135"/>
      <c r="GK147" s="135"/>
      <c r="GL147" s="135"/>
      <c r="GM147" s="135"/>
      <c r="GN147" s="135"/>
      <c r="GO147" s="135"/>
      <c r="GP147" s="135"/>
      <c r="GQ147" s="135"/>
      <c r="GR147" s="135"/>
      <c r="GS147" s="135"/>
      <c r="GT147" s="135"/>
      <c r="GU147" s="135"/>
      <c r="GV147" s="135"/>
      <c r="GW147" s="135"/>
      <c r="GX147" s="135">
        <v>1</v>
      </c>
      <c r="GY147" s="135"/>
      <c r="GZ147" s="136"/>
      <c r="HA147" s="135"/>
      <c r="HB147" s="135"/>
      <c r="HC147" s="135"/>
      <c r="HD147" s="136"/>
      <c r="HE147" s="135"/>
      <c r="HF147" s="135"/>
      <c r="HG147" s="136"/>
      <c r="HH147" s="136"/>
      <c r="HI147" s="135"/>
      <c r="HJ147" s="136"/>
      <c r="HK147" s="136"/>
      <c r="HL147" s="135"/>
      <c r="HM147" s="136"/>
      <c r="HN147" s="136"/>
      <c r="HO147" s="135"/>
      <c r="HP147" s="136"/>
      <c r="HQ147" s="135"/>
      <c r="HR147" s="135"/>
      <c r="HS147" s="135"/>
      <c r="HT147" s="135"/>
      <c r="HU147" s="135"/>
      <c r="HV147" s="136"/>
      <c r="HW147" s="136"/>
      <c r="HX147" s="135"/>
      <c r="HY147" s="135"/>
      <c r="HZ147" s="136"/>
      <c r="IA147" s="135"/>
      <c r="IB147" s="135"/>
      <c r="IC147" s="136"/>
      <c r="ID147" s="136"/>
      <c r="IE147" s="136"/>
      <c r="IF147" s="136"/>
      <c r="IG147" s="134">
        <f t="shared" si="5"/>
        <v>2</v>
      </c>
      <c r="IH147" s="129" t="s">
        <v>669</v>
      </c>
      <c r="II147" s="133">
        <v>144</v>
      </c>
      <c r="IJ147" s="220"/>
      <c r="IL147" s="133">
        <v>144</v>
      </c>
    </row>
    <row r="148" spans="1:246" ht="26.25">
      <c r="A148" s="134">
        <f t="shared" si="4"/>
        <v>2</v>
      </c>
      <c r="B148" s="220"/>
      <c r="C148" s="133">
        <v>145</v>
      </c>
      <c r="D148" s="129" t="s">
        <v>671</v>
      </c>
      <c r="E148" s="135"/>
      <c r="F148" s="135"/>
      <c r="G148" s="136"/>
      <c r="H148" s="136"/>
      <c r="I148" s="136"/>
      <c r="J148" s="135"/>
      <c r="K148" s="136"/>
      <c r="L148" s="136"/>
      <c r="M148" s="135"/>
      <c r="N148" s="135"/>
      <c r="O148" s="136"/>
      <c r="P148" s="135"/>
      <c r="Q148" s="136"/>
      <c r="R148" s="136"/>
      <c r="S148" s="136"/>
      <c r="T148" s="135"/>
      <c r="U148" s="135"/>
      <c r="V148" s="136"/>
      <c r="W148" s="136"/>
      <c r="X148" s="135"/>
      <c r="Y148" s="136"/>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136"/>
      <c r="CA148" s="136"/>
      <c r="CB148" s="136"/>
      <c r="CC148" s="136"/>
      <c r="CD148" s="136"/>
      <c r="CE148" s="136"/>
      <c r="CF148" s="136"/>
      <c r="CG148" s="136"/>
      <c r="CH148" s="136"/>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6"/>
      <c r="DF148" s="136"/>
      <c r="DG148" s="136"/>
      <c r="DH148" s="136"/>
      <c r="DI148" s="136"/>
      <c r="DJ148" s="136"/>
      <c r="DK148" s="136"/>
      <c r="DL148" s="136"/>
      <c r="DM148" s="136"/>
      <c r="DN148" s="136"/>
      <c r="DO148" s="136"/>
      <c r="DP148" s="136"/>
      <c r="DQ148" s="136"/>
      <c r="DR148" s="136"/>
      <c r="DS148" s="136"/>
      <c r="DT148" s="136"/>
      <c r="DU148" s="136"/>
      <c r="DV148" s="136"/>
      <c r="DW148" s="136"/>
      <c r="DX148" s="135"/>
      <c r="DY148" s="135"/>
      <c r="DZ148" s="135"/>
      <c r="EA148" s="135"/>
      <c r="EB148" s="136"/>
      <c r="EC148" s="135"/>
      <c r="ED148" s="136"/>
      <c r="EE148" s="136"/>
      <c r="EF148" s="135"/>
      <c r="EG148" s="135"/>
      <c r="EH148" s="136"/>
      <c r="EI148" s="135"/>
      <c r="EJ148" s="135"/>
      <c r="EK148" s="135"/>
      <c r="EL148" s="135"/>
      <c r="EM148" s="136"/>
      <c r="EN148" s="136"/>
      <c r="EO148" s="136"/>
      <c r="EP148" s="136"/>
      <c r="EQ148" s="136"/>
      <c r="ER148" s="135"/>
      <c r="ES148" s="136"/>
      <c r="ET148" s="135"/>
      <c r="EU148" s="136"/>
      <c r="EV148" s="136"/>
      <c r="EW148" s="136"/>
      <c r="EX148" s="136"/>
      <c r="EY148" s="136"/>
      <c r="EZ148" s="136"/>
      <c r="FA148" s="136"/>
      <c r="FB148" s="136"/>
      <c r="FC148" s="135"/>
      <c r="FD148" s="136"/>
      <c r="FE148" s="135"/>
      <c r="FF148" s="136"/>
      <c r="FG148" s="136"/>
      <c r="FH148" s="135"/>
      <c r="FI148" s="135"/>
      <c r="FJ148" s="136"/>
      <c r="FK148" s="136"/>
      <c r="FL148" s="136"/>
      <c r="FM148" s="136"/>
      <c r="FN148" s="136"/>
      <c r="FO148" s="136"/>
      <c r="FP148" s="136"/>
      <c r="FQ148" s="136"/>
      <c r="FR148" s="135"/>
      <c r="FS148" s="135"/>
      <c r="FT148" s="135"/>
      <c r="FU148" s="136"/>
      <c r="FV148" s="135"/>
      <c r="FW148" s="135"/>
      <c r="FX148" s="135"/>
      <c r="FY148" s="136"/>
      <c r="FZ148" s="136"/>
      <c r="GA148" s="136"/>
      <c r="GB148" s="136"/>
      <c r="GC148" s="136">
        <v>1</v>
      </c>
      <c r="GD148" s="135"/>
      <c r="GE148" s="135"/>
      <c r="GF148" s="136"/>
      <c r="GG148" s="135"/>
      <c r="GH148" s="136"/>
      <c r="GI148" s="135"/>
      <c r="GJ148" s="135"/>
      <c r="GK148" s="135"/>
      <c r="GL148" s="135"/>
      <c r="GM148" s="135"/>
      <c r="GN148" s="135"/>
      <c r="GO148" s="135"/>
      <c r="GP148" s="135"/>
      <c r="GQ148" s="135"/>
      <c r="GR148" s="135"/>
      <c r="GS148" s="135"/>
      <c r="GT148" s="135"/>
      <c r="GU148" s="135"/>
      <c r="GV148" s="135"/>
      <c r="GW148" s="135"/>
      <c r="GX148" s="135"/>
      <c r="GY148" s="135">
        <v>1</v>
      </c>
      <c r="GZ148" s="136"/>
      <c r="HA148" s="135"/>
      <c r="HB148" s="135"/>
      <c r="HC148" s="135"/>
      <c r="HD148" s="136"/>
      <c r="HE148" s="135"/>
      <c r="HF148" s="135"/>
      <c r="HG148" s="136"/>
      <c r="HH148" s="136"/>
      <c r="HI148" s="135"/>
      <c r="HJ148" s="136"/>
      <c r="HK148" s="136"/>
      <c r="HL148" s="135"/>
      <c r="HM148" s="136"/>
      <c r="HN148" s="136"/>
      <c r="HO148" s="135"/>
      <c r="HP148" s="136"/>
      <c r="HQ148" s="135"/>
      <c r="HR148" s="135"/>
      <c r="HS148" s="135"/>
      <c r="HT148" s="135"/>
      <c r="HU148" s="135"/>
      <c r="HV148" s="136"/>
      <c r="HW148" s="136"/>
      <c r="HX148" s="135"/>
      <c r="HY148" s="135"/>
      <c r="HZ148" s="136"/>
      <c r="IA148" s="135"/>
      <c r="IB148" s="135"/>
      <c r="IC148" s="136"/>
      <c r="ID148" s="136"/>
      <c r="IE148" s="136"/>
      <c r="IF148" s="136"/>
      <c r="IG148" s="134">
        <f t="shared" si="5"/>
        <v>2</v>
      </c>
      <c r="IH148" s="129" t="s">
        <v>671</v>
      </c>
      <c r="II148" s="133">
        <v>145</v>
      </c>
      <c r="IJ148" s="220"/>
      <c r="IL148" s="133">
        <v>145</v>
      </c>
    </row>
    <row r="149" spans="1:246" ht="26.25">
      <c r="A149" s="134">
        <f t="shared" si="4"/>
        <v>2</v>
      </c>
      <c r="B149" s="220"/>
      <c r="C149" s="133">
        <v>146</v>
      </c>
      <c r="D149" s="129" t="s">
        <v>673</v>
      </c>
      <c r="E149" s="135"/>
      <c r="F149" s="135"/>
      <c r="G149" s="136"/>
      <c r="H149" s="136"/>
      <c r="I149" s="136"/>
      <c r="J149" s="135"/>
      <c r="K149" s="136"/>
      <c r="L149" s="136"/>
      <c r="M149" s="135"/>
      <c r="N149" s="135"/>
      <c r="O149" s="136"/>
      <c r="P149" s="135"/>
      <c r="Q149" s="136"/>
      <c r="R149" s="136"/>
      <c r="S149" s="136"/>
      <c r="T149" s="135"/>
      <c r="U149" s="135"/>
      <c r="V149" s="136"/>
      <c r="W149" s="136"/>
      <c r="X149" s="135"/>
      <c r="Y149" s="136"/>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c r="DH149" s="136"/>
      <c r="DI149" s="136"/>
      <c r="DJ149" s="136"/>
      <c r="DK149" s="136"/>
      <c r="DL149" s="136"/>
      <c r="DM149" s="136"/>
      <c r="DN149" s="136"/>
      <c r="DO149" s="136"/>
      <c r="DP149" s="136"/>
      <c r="DQ149" s="136"/>
      <c r="DR149" s="136"/>
      <c r="DS149" s="136"/>
      <c r="DT149" s="136"/>
      <c r="DU149" s="136"/>
      <c r="DV149" s="136"/>
      <c r="DW149" s="136"/>
      <c r="DX149" s="135"/>
      <c r="DY149" s="135"/>
      <c r="DZ149" s="135"/>
      <c r="EA149" s="135"/>
      <c r="EB149" s="136"/>
      <c r="EC149" s="135"/>
      <c r="ED149" s="136"/>
      <c r="EE149" s="136"/>
      <c r="EF149" s="135"/>
      <c r="EG149" s="135"/>
      <c r="EH149" s="136"/>
      <c r="EI149" s="135"/>
      <c r="EJ149" s="135"/>
      <c r="EK149" s="135"/>
      <c r="EL149" s="135"/>
      <c r="EM149" s="136"/>
      <c r="EN149" s="136"/>
      <c r="EO149" s="136"/>
      <c r="EP149" s="136"/>
      <c r="EQ149" s="136"/>
      <c r="ER149" s="135"/>
      <c r="ES149" s="136"/>
      <c r="ET149" s="135"/>
      <c r="EU149" s="136"/>
      <c r="EV149" s="136"/>
      <c r="EW149" s="136"/>
      <c r="EX149" s="136"/>
      <c r="EY149" s="136"/>
      <c r="EZ149" s="136"/>
      <c r="FA149" s="136"/>
      <c r="FB149" s="136"/>
      <c r="FC149" s="135"/>
      <c r="FD149" s="136"/>
      <c r="FE149" s="135"/>
      <c r="FF149" s="136"/>
      <c r="FG149" s="136"/>
      <c r="FH149" s="135"/>
      <c r="FI149" s="135"/>
      <c r="FJ149" s="136"/>
      <c r="FK149" s="136"/>
      <c r="FL149" s="136"/>
      <c r="FM149" s="136"/>
      <c r="FN149" s="136"/>
      <c r="FO149" s="136"/>
      <c r="FP149" s="136"/>
      <c r="FQ149" s="136"/>
      <c r="FR149" s="135"/>
      <c r="FS149" s="135"/>
      <c r="FT149" s="135"/>
      <c r="FU149" s="136"/>
      <c r="FV149" s="135"/>
      <c r="FW149" s="135"/>
      <c r="FX149" s="135"/>
      <c r="FY149" s="136"/>
      <c r="FZ149" s="136"/>
      <c r="GA149" s="136"/>
      <c r="GB149" s="136"/>
      <c r="GC149" s="136"/>
      <c r="GD149" s="135">
        <v>1</v>
      </c>
      <c r="GE149" s="135"/>
      <c r="GF149" s="136"/>
      <c r="GG149" s="135"/>
      <c r="GH149" s="136"/>
      <c r="GI149" s="135"/>
      <c r="GJ149" s="135"/>
      <c r="GK149" s="135"/>
      <c r="GL149" s="135"/>
      <c r="GM149" s="135"/>
      <c r="GN149" s="135"/>
      <c r="GO149" s="135"/>
      <c r="GP149" s="135"/>
      <c r="GQ149" s="135"/>
      <c r="GR149" s="135"/>
      <c r="GS149" s="135"/>
      <c r="GT149" s="135"/>
      <c r="GU149" s="135"/>
      <c r="GV149" s="135"/>
      <c r="GW149" s="135"/>
      <c r="GX149" s="135"/>
      <c r="GY149" s="135"/>
      <c r="GZ149" s="136">
        <v>1</v>
      </c>
      <c r="HA149" s="135"/>
      <c r="HB149" s="135"/>
      <c r="HC149" s="135"/>
      <c r="HD149" s="136"/>
      <c r="HE149" s="135"/>
      <c r="HF149" s="135"/>
      <c r="HG149" s="136"/>
      <c r="HH149" s="136"/>
      <c r="HI149" s="135"/>
      <c r="HJ149" s="136"/>
      <c r="HK149" s="136"/>
      <c r="HL149" s="135"/>
      <c r="HM149" s="136"/>
      <c r="HN149" s="136"/>
      <c r="HO149" s="135"/>
      <c r="HP149" s="136"/>
      <c r="HQ149" s="135"/>
      <c r="HR149" s="135"/>
      <c r="HS149" s="135"/>
      <c r="HT149" s="135"/>
      <c r="HU149" s="135"/>
      <c r="HV149" s="136"/>
      <c r="HW149" s="136"/>
      <c r="HX149" s="135"/>
      <c r="HY149" s="135"/>
      <c r="HZ149" s="136"/>
      <c r="IA149" s="135"/>
      <c r="IB149" s="135"/>
      <c r="IC149" s="136"/>
      <c r="ID149" s="136"/>
      <c r="IE149" s="136"/>
      <c r="IF149" s="136"/>
      <c r="IG149" s="137">
        <f t="shared" si="5"/>
        <v>2</v>
      </c>
      <c r="IH149" s="129" t="s">
        <v>673</v>
      </c>
      <c r="II149" s="133">
        <v>146</v>
      </c>
      <c r="IJ149" s="220"/>
      <c r="IL149" s="133">
        <v>146</v>
      </c>
    </row>
    <row r="150" spans="1:246" ht="26.25">
      <c r="A150" s="134">
        <f t="shared" si="4"/>
        <v>3</v>
      </c>
      <c r="B150" s="220"/>
      <c r="C150" s="133">
        <v>147</v>
      </c>
      <c r="D150" s="129" t="s">
        <v>675</v>
      </c>
      <c r="E150" s="135"/>
      <c r="F150" s="135"/>
      <c r="G150" s="136"/>
      <c r="H150" s="136"/>
      <c r="I150" s="136"/>
      <c r="J150" s="135"/>
      <c r="K150" s="136"/>
      <c r="L150" s="136"/>
      <c r="M150" s="135"/>
      <c r="N150" s="135"/>
      <c r="O150" s="136"/>
      <c r="P150" s="135"/>
      <c r="Q150" s="136"/>
      <c r="R150" s="136"/>
      <c r="S150" s="136"/>
      <c r="T150" s="135"/>
      <c r="U150" s="135"/>
      <c r="V150" s="136"/>
      <c r="W150" s="136"/>
      <c r="X150" s="135"/>
      <c r="Y150" s="136"/>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6"/>
      <c r="BF150" s="136"/>
      <c r="BG150" s="136"/>
      <c r="BH150" s="136"/>
      <c r="BI150" s="136"/>
      <c r="BJ150" s="136"/>
      <c r="BK150" s="136"/>
      <c r="BL150" s="136"/>
      <c r="BM150" s="136"/>
      <c r="BN150" s="136"/>
      <c r="BO150" s="136"/>
      <c r="BP150" s="136"/>
      <c r="BQ150" s="136"/>
      <c r="BR150" s="136"/>
      <c r="BS150" s="136"/>
      <c r="BT150" s="136"/>
      <c r="BU150" s="136"/>
      <c r="BV150" s="136"/>
      <c r="BW150" s="136"/>
      <c r="BX150" s="136"/>
      <c r="BY150" s="136"/>
      <c r="BZ150" s="136"/>
      <c r="CA150" s="136"/>
      <c r="CB150" s="136"/>
      <c r="CC150" s="136"/>
      <c r="CD150" s="136"/>
      <c r="CE150" s="136"/>
      <c r="CF150" s="136"/>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c r="DH150" s="136"/>
      <c r="DI150" s="136"/>
      <c r="DJ150" s="136"/>
      <c r="DK150" s="136"/>
      <c r="DL150" s="136"/>
      <c r="DM150" s="136"/>
      <c r="DN150" s="136"/>
      <c r="DO150" s="136"/>
      <c r="DP150" s="136"/>
      <c r="DQ150" s="136"/>
      <c r="DR150" s="136"/>
      <c r="DS150" s="136"/>
      <c r="DT150" s="136"/>
      <c r="DU150" s="136"/>
      <c r="DV150" s="136"/>
      <c r="DW150" s="136"/>
      <c r="DX150" s="135"/>
      <c r="DY150" s="135"/>
      <c r="DZ150" s="135"/>
      <c r="EA150" s="135"/>
      <c r="EB150" s="136"/>
      <c r="EC150" s="135"/>
      <c r="ED150" s="136"/>
      <c r="EE150" s="136"/>
      <c r="EF150" s="135"/>
      <c r="EG150" s="135"/>
      <c r="EH150" s="136"/>
      <c r="EI150" s="135"/>
      <c r="EJ150" s="135"/>
      <c r="EK150" s="135"/>
      <c r="EL150" s="135"/>
      <c r="EM150" s="136"/>
      <c r="EN150" s="136"/>
      <c r="EO150" s="136"/>
      <c r="EP150" s="136"/>
      <c r="EQ150" s="136"/>
      <c r="ER150" s="135"/>
      <c r="ES150" s="136"/>
      <c r="ET150" s="135"/>
      <c r="EU150" s="136"/>
      <c r="EV150" s="136"/>
      <c r="EW150" s="136"/>
      <c r="EX150" s="136"/>
      <c r="EY150" s="136"/>
      <c r="EZ150" s="136"/>
      <c r="FA150" s="136"/>
      <c r="FB150" s="136"/>
      <c r="FC150" s="135"/>
      <c r="FD150" s="136"/>
      <c r="FE150" s="135"/>
      <c r="FF150" s="136"/>
      <c r="FG150" s="136"/>
      <c r="FH150" s="135"/>
      <c r="FI150" s="135"/>
      <c r="FJ150" s="136"/>
      <c r="FK150" s="136"/>
      <c r="FL150" s="136"/>
      <c r="FM150" s="136"/>
      <c r="FN150" s="136"/>
      <c r="FO150" s="136"/>
      <c r="FP150" s="136"/>
      <c r="FQ150" s="136"/>
      <c r="FR150" s="135"/>
      <c r="FS150" s="135"/>
      <c r="FT150" s="135"/>
      <c r="FU150" s="136"/>
      <c r="FV150" s="135"/>
      <c r="FW150" s="135"/>
      <c r="FX150" s="135"/>
      <c r="FY150" s="136"/>
      <c r="FZ150" s="136"/>
      <c r="GA150" s="136"/>
      <c r="GB150" s="136"/>
      <c r="GC150" s="136"/>
      <c r="GD150" s="135">
        <v>1</v>
      </c>
      <c r="GE150" s="135"/>
      <c r="GF150" s="136"/>
      <c r="GG150" s="135"/>
      <c r="GH150" s="136"/>
      <c r="GI150" s="135"/>
      <c r="GJ150" s="135"/>
      <c r="GK150" s="135"/>
      <c r="GL150" s="135"/>
      <c r="GM150" s="135"/>
      <c r="GN150" s="135"/>
      <c r="GO150" s="135"/>
      <c r="GP150" s="135"/>
      <c r="GQ150" s="135"/>
      <c r="GR150" s="135"/>
      <c r="GS150" s="135"/>
      <c r="GT150" s="135"/>
      <c r="GU150" s="135"/>
      <c r="GV150" s="135"/>
      <c r="GW150" s="135"/>
      <c r="GX150" s="135"/>
      <c r="GY150" s="135"/>
      <c r="GZ150" s="136"/>
      <c r="HA150" s="135">
        <v>1</v>
      </c>
      <c r="HB150" s="135">
        <v>1</v>
      </c>
      <c r="HC150" s="135"/>
      <c r="HD150" s="136"/>
      <c r="HE150" s="135"/>
      <c r="HF150" s="135"/>
      <c r="HG150" s="136"/>
      <c r="HH150" s="136"/>
      <c r="HI150" s="135"/>
      <c r="HJ150" s="136"/>
      <c r="HK150" s="136"/>
      <c r="HL150" s="135"/>
      <c r="HM150" s="136"/>
      <c r="HN150" s="136"/>
      <c r="HO150" s="135"/>
      <c r="HP150" s="136"/>
      <c r="HQ150" s="135"/>
      <c r="HR150" s="135"/>
      <c r="HS150" s="135"/>
      <c r="HT150" s="135"/>
      <c r="HU150" s="135"/>
      <c r="HV150" s="136"/>
      <c r="HW150" s="136"/>
      <c r="HX150" s="135"/>
      <c r="HY150" s="135"/>
      <c r="HZ150" s="136"/>
      <c r="IA150" s="135"/>
      <c r="IB150" s="135"/>
      <c r="IC150" s="136"/>
      <c r="ID150" s="136"/>
      <c r="IE150" s="136"/>
      <c r="IF150" s="136"/>
      <c r="IG150" s="137">
        <f t="shared" si="5"/>
        <v>3</v>
      </c>
      <c r="IH150" s="129" t="s">
        <v>675</v>
      </c>
      <c r="II150" s="133">
        <v>147</v>
      </c>
      <c r="IJ150" s="220"/>
      <c r="IL150" s="133">
        <v>147</v>
      </c>
    </row>
    <row r="151" spans="1:246" ht="26.25">
      <c r="A151" s="134">
        <f t="shared" si="4"/>
        <v>2</v>
      </c>
      <c r="B151" s="220"/>
      <c r="C151" s="133">
        <v>148</v>
      </c>
      <c r="D151" s="129" t="s">
        <v>677</v>
      </c>
      <c r="E151" s="136"/>
      <c r="F151" s="136"/>
      <c r="G151" s="136"/>
      <c r="H151" s="136"/>
      <c r="I151" s="136"/>
      <c r="J151" s="136"/>
      <c r="K151" s="136"/>
      <c r="L151" s="136"/>
      <c r="M151" s="136"/>
      <c r="N151" s="136"/>
      <c r="O151" s="136"/>
      <c r="P151" s="136"/>
      <c r="Q151" s="136"/>
      <c r="R151" s="136">
        <v>1</v>
      </c>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c r="DH151" s="136"/>
      <c r="DI151" s="136"/>
      <c r="DJ151" s="136"/>
      <c r="DK151" s="136"/>
      <c r="DL151" s="136"/>
      <c r="DM151" s="136"/>
      <c r="DN151" s="136"/>
      <c r="DO151" s="136"/>
      <c r="DP151" s="136"/>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P151" s="136"/>
      <c r="GQ151" s="136"/>
      <c r="GR151" s="136"/>
      <c r="GS151" s="136"/>
      <c r="GT151" s="136"/>
      <c r="GU151" s="136"/>
      <c r="GV151" s="136"/>
      <c r="GW151" s="136"/>
      <c r="GX151" s="136"/>
      <c r="GY151" s="136"/>
      <c r="GZ151" s="136"/>
      <c r="HA151" s="136"/>
      <c r="HB151" s="136"/>
      <c r="HC151" s="136"/>
      <c r="HD151" s="136">
        <v>1</v>
      </c>
      <c r="HE151" s="136"/>
      <c r="HF151" s="136"/>
      <c r="HG151" s="136"/>
      <c r="HH151" s="136"/>
      <c r="HI151" s="136"/>
      <c r="HJ151" s="136"/>
      <c r="HK151" s="136"/>
      <c r="HL151" s="136"/>
      <c r="HM151" s="136"/>
      <c r="HN151" s="136"/>
      <c r="HO151" s="136"/>
      <c r="HP151" s="136"/>
      <c r="HQ151" s="136"/>
      <c r="HR151" s="136"/>
      <c r="HS151" s="136"/>
      <c r="HT151" s="136"/>
      <c r="HU151" s="136"/>
      <c r="HV151" s="136"/>
      <c r="HW151" s="136"/>
      <c r="HX151" s="136"/>
      <c r="HY151" s="136"/>
      <c r="HZ151" s="136"/>
      <c r="IA151" s="136"/>
      <c r="IB151" s="136"/>
      <c r="IC151" s="136"/>
      <c r="ID151" s="136"/>
      <c r="IE151" s="136"/>
      <c r="IF151" s="136"/>
      <c r="IG151" s="134">
        <f t="shared" si="5"/>
        <v>2</v>
      </c>
      <c r="IH151" s="129" t="s">
        <v>677</v>
      </c>
      <c r="II151" s="133">
        <v>148</v>
      </c>
      <c r="IJ151" s="220"/>
      <c r="IL151" s="133">
        <v>148</v>
      </c>
    </row>
    <row r="152" spans="1:246" ht="26.25">
      <c r="A152" s="134">
        <f t="shared" si="4"/>
        <v>2</v>
      </c>
      <c r="B152" s="220"/>
      <c r="C152" s="133">
        <v>149</v>
      </c>
      <c r="D152" s="129" t="s">
        <v>679</v>
      </c>
      <c r="E152" s="135"/>
      <c r="F152" s="135"/>
      <c r="G152" s="136"/>
      <c r="H152" s="136"/>
      <c r="I152" s="136"/>
      <c r="J152" s="135"/>
      <c r="K152" s="136"/>
      <c r="L152" s="136"/>
      <c r="M152" s="135"/>
      <c r="N152" s="135"/>
      <c r="O152" s="136"/>
      <c r="P152" s="135"/>
      <c r="Q152" s="136"/>
      <c r="R152" s="136"/>
      <c r="S152" s="136"/>
      <c r="T152" s="135"/>
      <c r="U152" s="135"/>
      <c r="V152" s="136"/>
      <c r="W152" s="136"/>
      <c r="X152" s="135"/>
      <c r="Y152" s="136"/>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6"/>
      <c r="BF152" s="136"/>
      <c r="BG152" s="136"/>
      <c r="BH152" s="136"/>
      <c r="BI152" s="136"/>
      <c r="BJ152" s="136"/>
      <c r="BK152" s="136"/>
      <c r="BL152" s="136"/>
      <c r="BM152" s="136"/>
      <c r="BN152" s="136"/>
      <c r="BO152" s="136"/>
      <c r="BP152" s="136"/>
      <c r="BQ152" s="136"/>
      <c r="BR152" s="136"/>
      <c r="BS152" s="136"/>
      <c r="BT152" s="136"/>
      <c r="BU152" s="136"/>
      <c r="BV152" s="136"/>
      <c r="BW152" s="136"/>
      <c r="BX152" s="136"/>
      <c r="BY152" s="136"/>
      <c r="BZ152" s="136"/>
      <c r="CA152" s="136"/>
      <c r="CB152" s="136"/>
      <c r="CC152" s="136"/>
      <c r="CD152" s="136"/>
      <c r="CE152" s="136"/>
      <c r="CF152" s="136"/>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c r="DH152" s="136"/>
      <c r="DI152" s="136"/>
      <c r="DJ152" s="136"/>
      <c r="DK152" s="136"/>
      <c r="DL152" s="136"/>
      <c r="DM152" s="136"/>
      <c r="DN152" s="136"/>
      <c r="DO152" s="136"/>
      <c r="DP152" s="136"/>
      <c r="DQ152" s="136"/>
      <c r="DR152" s="136"/>
      <c r="DS152" s="136"/>
      <c r="DT152" s="136"/>
      <c r="DU152" s="136"/>
      <c r="DV152" s="136"/>
      <c r="DW152" s="136"/>
      <c r="DX152" s="135"/>
      <c r="DY152" s="135"/>
      <c r="DZ152" s="135"/>
      <c r="EA152" s="135"/>
      <c r="EB152" s="136"/>
      <c r="EC152" s="135"/>
      <c r="ED152" s="136"/>
      <c r="EE152" s="136"/>
      <c r="EF152" s="135"/>
      <c r="EG152" s="135"/>
      <c r="EH152" s="136"/>
      <c r="EI152" s="135"/>
      <c r="EJ152" s="135"/>
      <c r="EK152" s="135"/>
      <c r="EL152" s="135"/>
      <c r="EM152" s="136"/>
      <c r="EN152" s="136"/>
      <c r="EO152" s="136"/>
      <c r="EP152" s="136"/>
      <c r="EQ152" s="136"/>
      <c r="ER152" s="135"/>
      <c r="ES152" s="136"/>
      <c r="ET152" s="135"/>
      <c r="EU152" s="136"/>
      <c r="EV152" s="136"/>
      <c r="EW152" s="136"/>
      <c r="EX152" s="136"/>
      <c r="EY152" s="136"/>
      <c r="EZ152" s="136"/>
      <c r="FA152" s="136"/>
      <c r="FB152" s="136"/>
      <c r="FC152" s="135"/>
      <c r="FD152" s="136"/>
      <c r="FE152" s="135"/>
      <c r="FF152" s="136"/>
      <c r="FG152" s="136"/>
      <c r="FH152" s="135"/>
      <c r="FI152" s="135"/>
      <c r="FJ152" s="136"/>
      <c r="FK152" s="136"/>
      <c r="FL152" s="136"/>
      <c r="FM152" s="136"/>
      <c r="FN152" s="136"/>
      <c r="FO152" s="136"/>
      <c r="FP152" s="136"/>
      <c r="FQ152" s="136"/>
      <c r="FR152" s="135"/>
      <c r="FS152" s="135"/>
      <c r="FT152" s="135"/>
      <c r="FU152" s="136"/>
      <c r="FV152" s="135"/>
      <c r="FW152" s="135"/>
      <c r="FX152" s="135"/>
      <c r="FY152" s="136"/>
      <c r="FZ152" s="136"/>
      <c r="GA152" s="136"/>
      <c r="GB152" s="136"/>
      <c r="GC152" s="136"/>
      <c r="GD152" s="135"/>
      <c r="GE152" s="135"/>
      <c r="GF152" s="136"/>
      <c r="GG152" s="135"/>
      <c r="GH152" s="136"/>
      <c r="GI152" s="135"/>
      <c r="GJ152" s="135"/>
      <c r="GK152" s="135"/>
      <c r="GL152" s="135"/>
      <c r="GM152" s="135"/>
      <c r="GN152" s="135"/>
      <c r="GO152" s="135"/>
      <c r="GP152" s="135"/>
      <c r="GQ152" s="135"/>
      <c r="GR152" s="135"/>
      <c r="GS152" s="135"/>
      <c r="GT152" s="135"/>
      <c r="GU152" s="135"/>
      <c r="GV152" s="135"/>
      <c r="GW152" s="135"/>
      <c r="GX152" s="135"/>
      <c r="GY152" s="135"/>
      <c r="GZ152" s="136"/>
      <c r="HA152" s="135"/>
      <c r="HB152" s="135"/>
      <c r="HC152" s="135"/>
      <c r="HD152" s="136">
        <v>1</v>
      </c>
      <c r="HE152" s="135">
        <v>1</v>
      </c>
      <c r="HF152" s="135"/>
      <c r="HG152" s="136"/>
      <c r="HH152" s="136"/>
      <c r="HI152" s="135"/>
      <c r="HJ152" s="136"/>
      <c r="HK152" s="136"/>
      <c r="HL152" s="135"/>
      <c r="HM152" s="136"/>
      <c r="HN152" s="136"/>
      <c r="HO152" s="135"/>
      <c r="HP152" s="136"/>
      <c r="HQ152" s="135"/>
      <c r="HR152" s="135"/>
      <c r="HS152" s="135"/>
      <c r="HT152" s="135"/>
      <c r="HU152" s="135"/>
      <c r="HV152" s="136"/>
      <c r="HW152" s="136"/>
      <c r="HX152" s="135"/>
      <c r="HY152" s="135"/>
      <c r="HZ152" s="136"/>
      <c r="IA152" s="135"/>
      <c r="IB152" s="135"/>
      <c r="IC152" s="136"/>
      <c r="ID152" s="136"/>
      <c r="IE152" s="136"/>
      <c r="IF152" s="136"/>
      <c r="IG152" s="134">
        <f t="shared" si="5"/>
        <v>2</v>
      </c>
      <c r="IH152" s="129" t="s">
        <v>679</v>
      </c>
      <c r="II152" s="133">
        <v>149</v>
      </c>
      <c r="IJ152" s="220"/>
      <c r="IL152" s="133">
        <v>149</v>
      </c>
    </row>
    <row r="153" spans="1:246" ht="26.25">
      <c r="A153" s="134">
        <f t="shared" si="4"/>
        <v>2</v>
      </c>
      <c r="B153" s="220"/>
      <c r="C153" s="133">
        <v>150</v>
      </c>
      <c r="D153" s="129" t="s">
        <v>681</v>
      </c>
      <c r="E153" s="135"/>
      <c r="F153" s="135"/>
      <c r="G153" s="136"/>
      <c r="H153" s="136"/>
      <c r="I153" s="136"/>
      <c r="J153" s="135"/>
      <c r="K153" s="136"/>
      <c r="L153" s="136"/>
      <c r="M153" s="135"/>
      <c r="N153" s="135"/>
      <c r="O153" s="136"/>
      <c r="P153" s="135"/>
      <c r="Q153" s="136"/>
      <c r="R153" s="136"/>
      <c r="S153" s="136"/>
      <c r="T153" s="135"/>
      <c r="U153" s="135"/>
      <c r="V153" s="136"/>
      <c r="W153" s="136"/>
      <c r="X153" s="135"/>
      <c r="Y153" s="136"/>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36"/>
      <c r="CX153" s="136"/>
      <c r="CY153" s="136"/>
      <c r="CZ153" s="136"/>
      <c r="DA153" s="136"/>
      <c r="DB153" s="136"/>
      <c r="DC153" s="136"/>
      <c r="DD153" s="136"/>
      <c r="DE153" s="136"/>
      <c r="DF153" s="136"/>
      <c r="DG153" s="136"/>
      <c r="DH153" s="136"/>
      <c r="DI153" s="136"/>
      <c r="DJ153" s="136"/>
      <c r="DK153" s="136"/>
      <c r="DL153" s="136"/>
      <c r="DM153" s="136"/>
      <c r="DN153" s="136"/>
      <c r="DO153" s="136"/>
      <c r="DP153" s="136"/>
      <c r="DQ153" s="136"/>
      <c r="DR153" s="136"/>
      <c r="DS153" s="136"/>
      <c r="DT153" s="136"/>
      <c r="DU153" s="136"/>
      <c r="DV153" s="136"/>
      <c r="DW153" s="136"/>
      <c r="DX153" s="135"/>
      <c r="DY153" s="135"/>
      <c r="DZ153" s="135"/>
      <c r="EA153" s="135"/>
      <c r="EB153" s="136"/>
      <c r="EC153" s="135"/>
      <c r="ED153" s="136"/>
      <c r="EE153" s="136"/>
      <c r="EF153" s="135"/>
      <c r="EG153" s="135"/>
      <c r="EH153" s="136"/>
      <c r="EI153" s="135"/>
      <c r="EJ153" s="135"/>
      <c r="EK153" s="135"/>
      <c r="EL153" s="135"/>
      <c r="EM153" s="136"/>
      <c r="EN153" s="136"/>
      <c r="EO153" s="136"/>
      <c r="EP153" s="136"/>
      <c r="EQ153" s="136"/>
      <c r="ER153" s="135"/>
      <c r="ES153" s="136"/>
      <c r="ET153" s="135"/>
      <c r="EU153" s="136"/>
      <c r="EV153" s="136"/>
      <c r="EW153" s="136"/>
      <c r="EX153" s="136"/>
      <c r="EY153" s="136"/>
      <c r="EZ153" s="136"/>
      <c r="FA153" s="136"/>
      <c r="FB153" s="136"/>
      <c r="FC153" s="135"/>
      <c r="FD153" s="136"/>
      <c r="FE153" s="135"/>
      <c r="FF153" s="136"/>
      <c r="FG153" s="136"/>
      <c r="FH153" s="135"/>
      <c r="FI153" s="135"/>
      <c r="FJ153" s="136"/>
      <c r="FK153" s="136"/>
      <c r="FL153" s="136"/>
      <c r="FM153" s="136"/>
      <c r="FN153" s="136"/>
      <c r="FO153" s="136"/>
      <c r="FP153" s="136"/>
      <c r="FQ153" s="136"/>
      <c r="FR153" s="135"/>
      <c r="FS153" s="135"/>
      <c r="FT153" s="135"/>
      <c r="FU153" s="136"/>
      <c r="FV153" s="135"/>
      <c r="FW153" s="135"/>
      <c r="FX153" s="135"/>
      <c r="FY153" s="136"/>
      <c r="FZ153" s="136"/>
      <c r="GA153" s="136"/>
      <c r="GB153" s="136"/>
      <c r="GC153" s="136"/>
      <c r="GD153" s="135"/>
      <c r="GE153" s="135"/>
      <c r="GF153" s="136"/>
      <c r="GG153" s="135"/>
      <c r="GH153" s="136"/>
      <c r="GI153" s="135"/>
      <c r="GJ153" s="135"/>
      <c r="GK153" s="135"/>
      <c r="GL153" s="135"/>
      <c r="GM153" s="135"/>
      <c r="GN153" s="135"/>
      <c r="GO153" s="135"/>
      <c r="GP153" s="135"/>
      <c r="GQ153" s="135"/>
      <c r="GR153" s="135"/>
      <c r="GS153" s="135"/>
      <c r="GT153" s="135"/>
      <c r="GU153" s="135"/>
      <c r="GV153" s="135"/>
      <c r="GW153" s="135"/>
      <c r="GX153" s="135"/>
      <c r="GY153" s="135"/>
      <c r="GZ153" s="136"/>
      <c r="HA153" s="135"/>
      <c r="HB153" s="135"/>
      <c r="HC153" s="135"/>
      <c r="HD153" s="136">
        <v>1</v>
      </c>
      <c r="HE153" s="135"/>
      <c r="HF153" s="135">
        <v>1</v>
      </c>
      <c r="HG153" s="136"/>
      <c r="HH153" s="136"/>
      <c r="HI153" s="135"/>
      <c r="HJ153" s="136"/>
      <c r="HK153" s="136"/>
      <c r="HL153" s="135"/>
      <c r="HM153" s="136"/>
      <c r="HN153" s="136"/>
      <c r="HO153" s="135"/>
      <c r="HP153" s="136"/>
      <c r="HQ153" s="135"/>
      <c r="HR153" s="135"/>
      <c r="HS153" s="135"/>
      <c r="HT153" s="135"/>
      <c r="HU153" s="135"/>
      <c r="HV153" s="136"/>
      <c r="HW153" s="136"/>
      <c r="HX153" s="135"/>
      <c r="HY153" s="135"/>
      <c r="HZ153" s="136"/>
      <c r="IA153" s="135"/>
      <c r="IB153" s="135"/>
      <c r="IC153" s="136"/>
      <c r="ID153" s="136"/>
      <c r="IE153" s="136"/>
      <c r="IF153" s="136"/>
      <c r="IG153" s="134">
        <f t="shared" si="5"/>
        <v>2</v>
      </c>
      <c r="IH153" s="129" t="s">
        <v>681</v>
      </c>
      <c r="II153" s="133">
        <v>150</v>
      </c>
      <c r="IJ153" s="220"/>
      <c r="IL153" s="133">
        <v>150</v>
      </c>
    </row>
    <row r="154" spans="1:246" ht="26.25">
      <c r="A154" s="134">
        <f t="shared" si="4"/>
        <v>3</v>
      </c>
      <c r="B154" s="220"/>
      <c r="C154" s="133">
        <v>151</v>
      </c>
      <c r="D154" s="129" t="s">
        <v>683</v>
      </c>
      <c r="E154" s="136"/>
      <c r="F154" s="136"/>
      <c r="G154" s="136"/>
      <c r="H154" s="136"/>
      <c r="I154" s="136"/>
      <c r="J154" s="136"/>
      <c r="K154" s="136">
        <v>1</v>
      </c>
      <c r="L154" s="136"/>
      <c r="M154" s="136"/>
      <c r="N154" s="136"/>
      <c r="O154" s="136"/>
      <c r="P154" s="136"/>
      <c r="Q154" s="136"/>
      <c r="R154" s="136">
        <v>1</v>
      </c>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c r="CE154" s="136"/>
      <c r="CF154" s="136"/>
      <c r="CG154" s="136"/>
      <c r="CH154" s="136"/>
      <c r="CI154" s="136"/>
      <c r="CJ154" s="136"/>
      <c r="CK154" s="136"/>
      <c r="CL154" s="136"/>
      <c r="CM154" s="136"/>
      <c r="CN154" s="136"/>
      <c r="CO154" s="136"/>
      <c r="CP154" s="136"/>
      <c r="CQ154" s="136"/>
      <c r="CR154" s="136"/>
      <c r="CS154" s="136"/>
      <c r="CT154" s="136"/>
      <c r="CU154" s="136"/>
      <c r="CV154" s="136"/>
      <c r="CW154" s="136"/>
      <c r="CX154" s="136"/>
      <c r="CY154" s="136"/>
      <c r="CZ154" s="136"/>
      <c r="DA154" s="136"/>
      <c r="DB154" s="136"/>
      <c r="DC154" s="136"/>
      <c r="DD154" s="136"/>
      <c r="DE154" s="136"/>
      <c r="DF154" s="136"/>
      <c r="DG154" s="136"/>
      <c r="DH154" s="136"/>
      <c r="DI154" s="136"/>
      <c r="DJ154" s="136"/>
      <c r="DK154" s="136"/>
      <c r="DL154" s="136"/>
      <c r="DM154" s="136"/>
      <c r="DN154" s="136"/>
      <c r="DO154" s="136"/>
      <c r="DP154" s="136"/>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136"/>
      <c r="GD154" s="136"/>
      <c r="GE154" s="136"/>
      <c r="GF154" s="136"/>
      <c r="GG154" s="136"/>
      <c r="GH154" s="136"/>
      <c r="GI154" s="136"/>
      <c r="GJ154" s="136"/>
      <c r="GK154" s="136"/>
      <c r="GL154" s="136"/>
      <c r="GM154" s="136"/>
      <c r="GN154" s="136"/>
      <c r="GO154" s="136"/>
      <c r="GP154" s="136"/>
      <c r="GQ154" s="136"/>
      <c r="GR154" s="136"/>
      <c r="GS154" s="136"/>
      <c r="GT154" s="136"/>
      <c r="GU154" s="136"/>
      <c r="GV154" s="136"/>
      <c r="GW154" s="136"/>
      <c r="GX154" s="136"/>
      <c r="GY154" s="136"/>
      <c r="GZ154" s="136"/>
      <c r="HA154" s="136"/>
      <c r="HB154" s="136"/>
      <c r="HC154" s="136"/>
      <c r="HD154" s="136"/>
      <c r="HE154" s="136"/>
      <c r="HF154" s="136"/>
      <c r="HG154" s="136"/>
      <c r="HH154" s="136">
        <v>1</v>
      </c>
      <c r="HI154" s="136"/>
      <c r="HJ154" s="136"/>
      <c r="HK154" s="136"/>
      <c r="HL154" s="136"/>
      <c r="HM154" s="136"/>
      <c r="HN154" s="136"/>
      <c r="HO154" s="136"/>
      <c r="HP154" s="136"/>
      <c r="HQ154" s="136"/>
      <c r="HR154" s="136"/>
      <c r="HS154" s="136"/>
      <c r="HT154" s="136"/>
      <c r="HU154" s="136"/>
      <c r="HV154" s="136"/>
      <c r="HW154" s="136"/>
      <c r="HX154" s="136"/>
      <c r="HY154" s="136"/>
      <c r="HZ154" s="136"/>
      <c r="IA154" s="136"/>
      <c r="IB154" s="136"/>
      <c r="IC154" s="136"/>
      <c r="ID154" s="136"/>
      <c r="IE154" s="136"/>
      <c r="IF154" s="136"/>
      <c r="IG154" s="137">
        <f t="shared" si="5"/>
        <v>3</v>
      </c>
      <c r="IH154" s="129" t="s">
        <v>683</v>
      </c>
      <c r="II154" s="133">
        <v>151</v>
      </c>
      <c r="IJ154" s="220"/>
      <c r="IL154" s="133">
        <v>151</v>
      </c>
    </row>
    <row r="155" spans="1:246" ht="26.25">
      <c r="A155" s="134">
        <f t="shared" si="4"/>
        <v>3</v>
      </c>
      <c r="B155" s="220"/>
      <c r="C155" s="133">
        <v>152</v>
      </c>
      <c r="D155" s="129" t="s">
        <v>685</v>
      </c>
      <c r="E155" s="135"/>
      <c r="F155" s="135"/>
      <c r="G155" s="136"/>
      <c r="H155" s="136"/>
      <c r="I155" s="136">
        <v>1</v>
      </c>
      <c r="J155" s="135"/>
      <c r="K155" s="136">
        <v>1</v>
      </c>
      <c r="L155" s="136"/>
      <c r="M155" s="135"/>
      <c r="N155" s="135"/>
      <c r="O155" s="136"/>
      <c r="P155" s="135"/>
      <c r="Q155" s="136"/>
      <c r="R155" s="136"/>
      <c r="S155" s="136"/>
      <c r="T155" s="135"/>
      <c r="U155" s="135"/>
      <c r="V155" s="136"/>
      <c r="W155" s="136"/>
      <c r="X155" s="135"/>
      <c r="Y155" s="136"/>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6"/>
      <c r="CL155" s="136"/>
      <c r="CM155" s="136"/>
      <c r="CN155" s="136"/>
      <c r="CO155" s="136"/>
      <c r="CP155" s="136"/>
      <c r="CQ155" s="136"/>
      <c r="CR155" s="136"/>
      <c r="CS155" s="136"/>
      <c r="CT155" s="136"/>
      <c r="CU155" s="136"/>
      <c r="CV155" s="136"/>
      <c r="CW155" s="136"/>
      <c r="CX155" s="136"/>
      <c r="CY155" s="136"/>
      <c r="CZ155" s="136"/>
      <c r="DA155" s="136"/>
      <c r="DB155" s="136"/>
      <c r="DC155" s="136"/>
      <c r="DD155" s="136"/>
      <c r="DE155" s="136"/>
      <c r="DF155" s="136"/>
      <c r="DG155" s="136"/>
      <c r="DH155" s="136"/>
      <c r="DI155" s="136"/>
      <c r="DJ155" s="136"/>
      <c r="DK155" s="136"/>
      <c r="DL155" s="136"/>
      <c r="DM155" s="136"/>
      <c r="DN155" s="136"/>
      <c r="DO155" s="136"/>
      <c r="DP155" s="136"/>
      <c r="DQ155" s="136"/>
      <c r="DR155" s="136"/>
      <c r="DS155" s="136"/>
      <c r="DT155" s="136"/>
      <c r="DU155" s="136"/>
      <c r="DV155" s="136"/>
      <c r="DW155" s="136"/>
      <c r="DX155" s="135"/>
      <c r="DY155" s="135"/>
      <c r="DZ155" s="135"/>
      <c r="EA155" s="135"/>
      <c r="EB155" s="136"/>
      <c r="EC155" s="135"/>
      <c r="ED155" s="136"/>
      <c r="EE155" s="136"/>
      <c r="EF155" s="135"/>
      <c r="EG155" s="135"/>
      <c r="EH155" s="136"/>
      <c r="EI155" s="135"/>
      <c r="EJ155" s="135"/>
      <c r="EK155" s="135"/>
      <c r="EL155" s="135"/>
      <c r="EM155" s="136"/>
      <c r="EN155" s="136"/>
      <c r="EO155" s="136"/>
      <c r="EP155" s="136"/>
      <c r="EQ155" s="136"/>
      <c r="ER155" s="135"/>
      <c r="ES155" s="136"/>
      <c r="ET155" s="135"/>
      <c r="EU155" s="136"/>
      <c r="EV155" s="136"/>
      <c r="EW155" s="136"/>
      <c r="EX155" s="136"/>
      <c r="EY155" s="136"/>
      <c r="EZ155" s="136"/>
      <c r="FA155" s="136"/>
      <c r="FB155" s="136"/>
      <c r="FC155" s="135"/>
      <c r="FD155" s="136"/>
      <c r="FE155" s="135"/>
      <c r="FF155" s="136"/>
      <c r="FG155" s="136"/>
      <c r="FH155" s="135"/>
      <c r="FI155" s="135"/>
      <c r="FJ155" s="136"/>
      <c r="FK155" s="136"/>
      <c r="FL155" s="136"/>
      <c r="FM155" s="136"/>
      <c r="FN155" s="136"/>
      <c r="FO155" s="136"/>
      <c r="FP155" s="136"/>
      <c r="FQ155" s="136"/>
      <c r="FR155" s="135"/>
      <c r="FS155" s="135"/>
      <c r="FT155" s="135"/>
      <c r="FU155" s="136"/>
      <c r="FV155" s="135"/>
      <c r="FW155" s="135"/>
      <c r="FX155" s="135"/>
      <c r="FY155" s="136"/>
      <c r="FZ155" s="136"/>
      <c r="GA155" s="136"/>
      <c r="GB155" s="136"/>
      <c r="GC155" s="136"/>
      <c r="GD155" s="135"/>
      <c r="GE155" s="135"/>
      <c r="GF155" s="136"/>
      <c r="GG155" s="135"/>
      <c r="GH155" s="136"/>
      <c r="GI155" s="135"/>
      <c r="GJ155" s="135"/>
      <c r="GK155" s="135"/>
      <c r="GL155" s="135"/>
      <c r="GM155" s="135"/>
      <c r="GN155" s="135"/>
      <c r="GO155" s="135"/>
      <c r="GP155" s="135"/>
      <c r="GQ155" s="135"/>
      <c r="GR155" s="135"/>
      <c r="GS155" s="135"/>
      <c r="GT155" s="135"/>
      <c r="GU155" s="135"/>
      <c r="GV155" s="135"/>
      <c r="GW155" s="135"/>
      <c r="GX155" s="135"/>
      <c r="GY155" s="135"/>
      <c r="GZ155" s="136"/>
      <c r="HA155" s="135"/>
      <c r="HB155" s="135"/>
      <c r="HC155" s="135"/>
      <c r="HD155" s="136"/>
      <c r="HE155" s="135"/>
      <c r="HF155" s="135"/>
      <c r="HG155" s="136"/>
      <c r="HH155" s="136"/>
      <c r="HI155" s="135">
        <v>1</v>
      </c>
      <c r="HJ155" s="136"/>
      <c r="HK155" s="136"/>
      <c r="HL155" s="135"/>
      <c r="HM155" s="136"/>
      <c r="HN155" s="136"/>
      <c r="HO155" s="135"/>
      <c r="HP155" s="136"/>
      <c r="HQ155" s="135"/>
      <c r="HR155" s="135"/>
      <c r="HS155" s="135"/>
      <c r="HT155" s="135"/>
      <c r="HU155" s="135"/>
      <c r="HV155" s="136"/>
      <c r="HW155" s="136"/>
      <c r="HX155" s="135"/>
      <c r="HY155" s="135"/>
      <c r="HZ155" s="136"/>
      <c r="IA155" s="135"/>
      <c r="IB155" s="135"/>
      <c r="IC155" s="136"/>
      <c r="ID155" s="136"/>
      <c r="IE155" s="136"/>
      <c r="IF155" s="136"/>
      <c r="IG155" s="137">
        <f t="shared" si="5"/>
        <v>3</v>
      </c>
      <c r="IH155" s="129" t="s">
        <v>685</v>
      </c>
      <c r="II155" s="133">
        <v>152</v>
      </c>
      <c r="IJ155" s="220"/>
      <c r="IL155" s="133">
        <v>152</v>
      </c>
    </row>
    <row r="156" spans="1:246" ht="26.25">
      <c r="A156" s="134">
        <f t="shared" si="4"/>
        <v>2</v>
      </c>
      <c r="B156" s="220"/>
      <c r="C156" s="133">
        <v>153</v>
      </c>
      <c r="D156" s="129" t="s">
        <v>687</v>
      </c>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6"/>
      <c r="BU156" s="136"/>
      <c r="BV156" s="136"/>
      <c r="BW156" s="136"/>
      <c r="BX156" s="136"/>
      <c r="BY156" s="136"/>
      <c r="BZ156" s="136"/>
      <c r="CA156" s="136"/>
      <c r="CB156" s="136"/>
      <c r="CC156" s="136"/>
      <c r="CD156" s="136"/>
      <c r="CE156" s="136"/>
      <c r="CF156" s="136"/>
      <c r="CG156" s="136"/>
      <c r="CH156" s="136"/>
      <c r="CI156" s="136"/>
      <c r="CJ156" s="136"/>
      <c r="CK156" s="136"/>
      <c r="CL156" s="136"/>
      <c r="CM156" s="136"/>
      <c r="CN156" s="136"/>
      <c r="CO156" s="136"/>
      <c r="CP156" s="136"/>
      <c r="CQ156" s="136"/>
      <c r="CR156" s="136"/>
      <c r="CS156" s="136"/>
      <c r="CT156" s="136"/>
      <c r="CU156" s="136"/>
      <c r="CV156" s="136"/>
      <c r="CW156" s="136"/>
      <c r="CX156" s="136"/>
      <c r="CY156" s="136"/>
      <c r="CZ156" s="136"/>
      <c r="DA156" s="136"/>
      <c r="DB156" s="136"/>
      <c r="DC156" s="136"/>
      <c r="DD156" s="136"/>
      <c r="DE156" s="136"/>
      <c r="DF156" s="136"/>
      <c r="DG156" s="136"/>
      <c r="DH156" s="136"/>
      <c r="DI156" s="136"/>
      <c r="DJ156" s="136"/>
      <c r="DK156" s="136"/>
      <c r="DL156" s="136"/>
      <c r="DM156" s="136"/>
      <c r="DN156" s="136"/>
      <c r="DO156" s="136"/>
      <c r="DP156" s="136"/>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v>1</v>
      </c>
      <c r="FZ156" s="136"/>
      <c r="GA156" s="136"/>
      <c r="GB156" s="136">
        <v>1</v>
      </c>
      <c r="GC156" s="136"/>
      <c r="GD156" s="136"/>
      <c r="GE156" s="136"/>
      <c r="GF156" s="136"/>
      <c r="GG156" s="136"/>
      <c r="GH156" s="136"/>
      <c r="GI156" s="136"/>
      <c r="GJ156" s="136"/>
      <c r="GK156" s="136"/>
      <c r="GL156" s="136"/>
      <c r="GM156" s="136"/>
      <c r="GN156" s="136"/>
      <c r="GO156" s="136"/>
      <c r="GP156" s="136"/>
      <c r="GQ156" s="136"/>
      <c r="GR156" s="136"/>
      <c r="GS156" s="136"/>
      <c r="GT156" s="136"/>
      <c r="GU156" s="136"/>
      <c r="GV156" s="136"/>
      <c r="GW156" s="136"/>
      <c r="GX156" s="136"/>
      <c r="GY156" s="136"/>
      <c r="GZ156" s="136"/>
      <c r="HA156" s="136"/>
      <c r="HB156" s="136"/>
      <c r="HC156" s="136"/>
      <c r="HD156" s="136"/>
      <c r="HE156" s="136"/>
      <c r="HF156" s="136"/>
      <c r="HG156" s="136"/>
      <c r="HH156" s="136"/>
      <c r="HI156" s="136"/>
      <c r="HJ156" s="136"/>
      <c r="HK156" s="136"/>
      <c r="HL156" s="136"/>
      <c r="HM156" s="136"/>
      <c r="HN156" s="136"/>
      <c r="HO156" s="136"/>
      <c r="HP156" s="136"/>
      <c r="HQ156" s="136"/>
      <c r="HR156" s="136"/>
      <c r="HS156" s="136"/>
      <c r="HT156" s="136"/>
      <c r="HU156" s="136"/>
      <c r="HV156" s="136"/>
      <c r="HW156" s="136"/>
      <c r="HX156" s="136"/>
      <c r="HY156" s="136"/>
      <c r="HZ156" s="136"/>
      <c r="IA156" s="136"/>
      <c r="IB156" s="136"/>
      <c r="IC156" s="136"/>
      <c r="ID156" s="136"/>
      <c r="IE156" s="136"/>
      <c r="IF156" s="136"/>
      <c r="IG156" s="134">
        <f t="shared" si="5"/>
        <v>2</v>
      </c>
      <c r="IH156" s="129" t="s">
        <v>687</v>
      </c>
      <c r="II156" s="133">
        <v>153</v>
      </c>
      <c r="IJ156" s="220"/>
      <c r="IL156" s="133">
        <v>153</v>
      </c>
    </row>
    <row r="157" spans="1:246" ht="26.25">
      <c r="A157" s="134">
        <f t="shared" si="4"/>
        <v>2</v>
      </c>
      <c r="B157" s="220"/>
      <c r="C157" s="133">
        <v>154</v>
      </c>
      <c r="D157" s="129" t="s">
        <v>689</v>
      </c>
      <c r="E157" s="135"/>
      <c r="F157" s="135"/>
      <c r="G157" s="136"/>
      <c r="H157" s="136"/>
      <c r="I157" s="136"/>
      <c r="J157" s="135"/>
      <c r="K157" s="136"/>
      <c r="L157" s="136"/>
      <c r="M157" s="135"/>
      <c r="N157" s="135"/>
      <c r="O157" s="136"/>
      <c r="P157" s="135"/>
      <c r="Q157" s="136"/>
      <c r="R157" s="136"/>
      <c r="S157" s="136"/>
      <c r="T157" s="135"/>
      <c r="U157" s="135"/>
      <c r="V157" s="136"/>
      <c r="W157" s="136"/>
      <c r="X157" s="135"/>
      <c r="Y157" s="136"/>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6"/>
      <c r="CL157" s="136"/>
      <c r="CM157" s="136"/>
      <c r="CN157" s="136"/>
      <c r="CO157" s="136"/>
      <c r="CP157" s="136"/>
      <c r="CQ157" s="136"/>
      <c r="CR157" s="136"/>
      <c r="CS157" s="136"/>
      <c r="CT157" s="136"/>
      <c r="CU157" s="136"/>
      <c r="CV157" s="136"/>
      <c r="CW157" s="136"/>
      <c r="CX157" s="136"/>
      <c r="CY157" s="136"/>
      <c r="CZ157" s="136"/>
      <c r="DA157" s="136"/>
      <c r="DB157" s="136"/>
      <c r="DC157" s="136"/>
      <c r="DD157" s="136"/>
      <c r="DE157" s="136"/>
      <c r="DF157" s="136"/>
      <c r="DG157" s="136"/>
      <c r="DH157" s="136"/>
      <c r="DI157" s="136"/>
      <c r="DJ157" s="136"/>
      <c r="DK157" s="136"/>
      <c r="DL157" s="136"/>
      <c r="DM157" s="136"/>
      <c r="DN157" s="136"/>
      <c r="DO157" s="136"/>
      <c r="DP157" s="136"/>
      <c r="DQ157" s="136"/>
      <c r="DR157" s="136"/>
      <c r="DS157" s="136"/>
      <c r="DT157" s="136"/>
      <c r="DU157" s="136"/>
      <c r="DV157" s="136"/>
      <c r="DW157" s="136"/>
      <c r="DX157" s="135"/>
      <c r="DY157" s="135"/>
      <c r="DZ157" s="135"/>
      <c r="EA157" s="135"/>
      <c r="EB157" s="136"/>
      <c r="EC157" s="135"/>
      <c r="ED157" s="136"/>
      <c r="EE157" s="136"/>
      <c r="EF157" s="135"/>
      <c r="EG157" s="135"/>
      <c r="EH157" s="136"/>
      <c r="EI157" s="135"/>
      <c r="EJ157" s="135"/>
      <c r="EK157" s="135"/>
      <c r="EL157" s="135"/>
      <c r="EM157" s="136"/>
      <c r="EN157" s="136"/>
      <c r="EO157" s="136"/>
      <c r="EP157" s="136"/>
      <c r="EQ157" s="136"/>
      <c r="ER157" s="135"/>
      <c r="ES157" s="136"/>
      <c r="ET157" s="135"/>
      <c r="EU157" s="136"/>
      <c r="EV157" s="136"/>
      <c r="EW157" s="136"/>
      <c r="EX157" s="136"/>
      <c r="EY157" s="136"/>
      <c r="EZ157" s="136"/>
      <c r="FA157" s="136"/>
      <c r="FB157" s="136"/>
      <c r="FC157" s="135"/>
      <c r="FD157" s="136"/>
      <c r="FE157" s="135"/>
      <c r="FF157" s="136"/>
      <c r="FG157" s="136"/>
      <c r="FH157" s="135"/>
      <c r="FI157" s="135"/>
      <c r="FJ157" s="136"/>
      <c r="FK157" s="136"/>
      <c r="FL157" s="136"/>
      <c r="FM157" s="136"/>
      <c r="FN157" s="136"/>
      <c r="FO157" s="136"/>
      <c r="FP157" s="136"/>
      <c r="FQ157" s="136"/>
      <c r="FR157" s="135"/>
      <c r="FS157" s="135"/>
      <c r="FT157" s="135"/>
      <c r="FU157" s="136"/>
      <c r="FV157" s="135"/>
      <c r="FW157" s="135"/>
      <c r="FX157" s="135"/>
      <c r="FY157" s="136">
        <v>1</v>
      </c>
      <c r="FZ157" s="136"/>
      <c r="GA157" s="136"/>
      <c r="GB157" s="136"/>
      <c r="GC157" s="136">
        <v>1</v>
      </c>
      <c r="GD157" s="135"/>
      <c r="GE157" s="135"/>
      <c r="GF157" s="136"/>
      <c r="GG157" s="135"/>
      <c r="GH157" s="136"/>
      <c r="GI157" s="135"/>
      <c r="GJ157" s="135"/>
      <c r="GK157" s="135"/>
      <c r="GL157" s="135"/>
      <c r="GM157" s="135"/>
      <c r="GN157" s="135"/>
      <c r="GO157" s="135"/>
      <c r="GP157" s="135"/>
      <c r="GQ157" s="135"/>
      <c r="GR157" s="135"/>
      <c r="GS157" s="135"/>
      <c r="GT157" s="135"/>
      <c r="GU157" s="135"/>
      <c r="GV157" s="135"/>
      <c r="GW157" s="135"/>
      <c r="GX157" s="135"/>
      <c r="GY157" s="135"/>
      <c r="GZ157" s="136"/>
      <c r="HA157" s="135"/>
      <c r="HB157" s="135"/>
      <c r="HC157" s="135"/>
      <c r="HD157" s="136"/>
      <c r="HE157" s="135"/>
      <c r="HF157" s="135"/>
      <c r="HG157" s="136"/>
      <c r="HH157" s="136"/>
      <c r="HI157" s="135"/>
      <c r="HJ157" s="136"/>
      <c r="HK157" s="136"/>
      <c r="HL157" s="135"/>
      <c r="HM157" s="136"/>
      <c r="HN157" s="136"/>
      <c r="HO157" s="135"/>
      <c r="HP157" s="136"/>
      <c r="HQ157" s="135"/>
      <c r="HR157" s="135"/>
      <c r="HS157" s="135"/>
      <c r="HT157" s="135"/>
      <c r="HU157" s="135"/>
      <c r="HV157" s="136"/>
      <c r="HW157" s="136"/>
      <c r="HX157" s="135"/>
      <c r="HY157" s="135"/>
      <c r="HZ157" s="136"/>
      <c r="IA157" s="135"/>
      <c r="IB157" s="135"/>
      <c r="IC157" s="136"/>
      <c r="ID157" s="136"/>
      <c r="IE157" s="136"/>
      <c r="IF157" s="136"/>
      <c r="IG157" s="134">
        <f t="shared" si="5"/>
        <v>2</v>
      </c>
      <c r="IH157" s="129" t="s">
        <v>689</v>
      </c>
      <c r="II157" s="133">
        <v>154</v>
      </c>
      <c r="IJ157" s="220"/>
      <c r="IL157" s="133">
        <v>154</v>
      </c>
    </row>
    <row r="158" spans="1:246" ht="26.25">
      <c r="A158" s="134">
        <f t="shared" si="4"/>
        <v>3</v>
      </c>
      <c r="B158" s="220"/>
      <c r="C158" s="133">
        <v>155</v>
      </c>
      <c r="D158" s="129" t="s">
        <v>691</v>
      </c>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136"/>
      <c r="CR158" s="136"/>
      <c r="CS158" s="136"/>
      <c r="CT158" s="136"/>
      <c r="CU158" s="136"/>
      <c r="CV158" s="136"/>
      <c r="CW158" s="136"/>
      <c r="CX158" s="136"/>
      <c r="CY158" s="136"/>
      <c r="CZ158" s="136"/>
      <c r="DA158" s="136"/>
      <c r="DB158" s="136"/>
      <c r="DC158" s="136"/>
      <c r="DD158" s="136"/>
      <c r="DE158" s="136"/>
      <c r="DF158" s="136"/>
      <c r="DG158" s="136"/>
      <c r="DH158" s="136"/>
      <c r="DI158" s="136"/>
      <c r="DJ158" s="136"/>
      <c r="DK158" s="136"/>
      <c r="DL158" s="136"/>
      <c r="DM158" s="136"/>
      <c r="DN158" s="136"/>
      <c r="DO158" s="136"/>
      <c r="DP158" s="136"/>
      <c r="DQ158" s="136"/>
      <c r="DR158" s="136"/>
      <c r="DS158" s="136"/>
      <c r="DT158" s="136"/>
      <c r="DU158" s="136"/>
      <c r="DV158" s="136"/>
      <c r="DW158" s="136"/>
      <c r="DX158" s="136"/>
      <c r="DY158" s="136"/>
      <c r="DZ158" s="136"/>
      <c r="EA158" s="136"/>
      <c r="EB158" s="136"/>
      <c r="EC158" s="136"/>
      <c r="ED158" s="136"/>
      <c r="EE158" s="136"/>
      <c r="EF158" s="136"/>
      <c r="EG158" s="136"/>
      <c r="EH158" s="136"/>
      <c r="EI158" s="136"/>
      <c r="EJ158" s="136"/>
      <c r="EK158" s="136"/>
      <c r="EL158" s="136"/>
      <c r="EM158" s="136"/>
      <c r="EN158" s="136"/>
      <c r="EO158" s="136"/>
      <c r="EP158" s="136"/>
      <c r="EQ158" s="136"/>
      <c r="ER158" s="136"/>
      <c r="ES158" s="136"/>
      <c r="ET158" s="136"/>
      <c r="EU158" s="136"/>
      <c r="EV158" s="136"/>
      <c r="EW158" s="136"/>
      <c r="EX158" s="136"/>
      <c r="EY158" s="136"/>
      <c r="EZ158" s="136"/>
      <c r="FA158" s="136"/>
      <c r="FB158" s="136"/>
      <c r="FC158" s="136"/>
      <c r="FD158" s="136"/>
      <c r="FE158" s="136"/>
      <c r="FF158" s="136"/>
      <c r="FG158" s="136"/>
      <c r="FH158" s="136"/>
      <c r="FI158" s="136"/>
      <c r="FJ158" s="136"/>
      <c r="FK158" s="136"/>
      <c r="FL158" s="136"/>
      <c r="FM158" s="136"/>
      <c r="FN158" s="136"/>
      <c r="FO158" s="136"/>
      <c r="FP158" s="136"/>
      <c r="FQ158" s="136"/>
      <c r="FR158" s="136"/>
      <c r="FS158" s="136"/>
      <c r="FT158" s="136"/>
      <c r="FU158" s="136"/>
      <c r="FV158" s="136"/>
      <c r="FW158" s="136"/>
      <c r="FX158" s="136"/>
      <c r="FY158" s="136"/>
      <c r="FZ158" s="136"/>
      <c r="GA158" s="136">
        <v>1</v>
      </c>
      <c r="GB158" s="136"/>
      <c r="GC158" s="136"/>
      <c r="GD158" s="136"/>
      <c r="GE158" s="136"/>
      <c r="GF158" s="136"/>
      <c r="GG158" s="136"/>
      <c r="GH158" s="136"/>
      <c r="GI158" s="136"/>
      <c r="GJ158" s="136"/>
      <c r="GK158" s="136"/>
      <c r="GL158" s="136"/>
      <c r="GM158" s="136"/>
      <c r="GN158" s="136"/>
      <c r="GO158" s="136"/>
      <c r="GP158" s="136"/>
      <c r="GQ158" s="136"/>
      <c r="GR158" s="136"/>
      <c r="GS158" s="136"/>
      <c r="GT158" s="136"/>
      <c r="GU158" s="136"/>
      <c r="GV158" s="136"/>
      <c r="GW158" s="136"/>
      <c r="GX158" s="136"/>
      <c r="GY158" s="136"/>
      <c r="GZ158" s="136"/>
      <c r="HA158" s="136"/>
      <c r="HB158" s="136"/>
      <c r="HC158" s="136"/>
      <c r="HD158" s="136"/>
      <c r="HE158" s="136"/>
      <c r="HF158" s="136"/>
      <c r="HG158" s="136"/>
      <c r="HH158" s="136"/>
      <c r="HI158" s="136"/>
      <c r="HJ158" s="136">
        <v>1</v>
      </c>
      <c r="HK158" s="136"/>
      <c r="HL158" s="136"/>
      <c r="HM158" s="136"/>
      <c r="HN158" s="136"/>
      <c r="HO158" s="136"/>
      <c r="HP158" s="136"/>
      <c r="HQ158" s="136"/>
      <c r="HR158" s="136"/>
      <c r="HS158" s="136"/>
      <c r="HT158" s="136"/>
      <c r="HU158" s="136"/>
      <c r="HV158" s="136"/>
      <c r="HW158" s="136"/>
      <c r="HX158" s="136"/>
      <c r="HY158" s="136"/>
      <c r="HZ158" s="136"/>
      <c r="IA158" s="136"/>
      <c r="IB158" s="136"/>
      <c r="IC158" s="136"/>
      <c r="ID158" s="136"/>
      <c r="IE158" s="136">
        <v>1</v>
      </c>
      <c r="IF158" s="136"/>
      <c r="IG158" s="137">
        <f>SUM(E158:IF158)</f>
        <v>3</v>
      </c>
      <c r="IH158" s="129" t="s">
        <v>691</v>
      </c>
      <c r="II158" s="133">
        <v>155</v>
      </c>
      <c r="IJ158" s="220"/>
      <c r="IL158" s="133">
        <v>155</v>
      </c>
    </row>
    <row r="159" spans="1:246" ht="26.25">
      <c r="A159" s="134">
        <f t="shared" si="4"/>
        <v>2</v>
      </c>
      <c r="B159" s="220"/>
      <c r="C159" s="133">
        <v>156</v>
      </c>
      <c r="D159" s="129" t="s">
        <v>694</v>
      </c>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6"/>
      <c r="CZ159" s="136"/>
      <c r="DA159" s="136"/>
      <c r="DB159" s="136"/>
      <c r="DC159" s="136"/>
      <c r="DD159" s="136"/>
      <c r="DE159" s="136"/>
      <c r="DF159" s="136"/>
      <c r="DG159" s="136"/>
      <c r="DH159" s="136"/>
      <c r="DI159" s="136"/>
      <c r="DJ159" s="136"/>
      <c r="DK159" s="136"/>
      <c r="DL159" s="136"/>
      <c r="DM159" s="136"/>
      <c r="DN159" s="136"/>
      <c r="DO159" s="136"/>
      <c r="DP159" s="136"/>
      <c r="DQ159" s="136"/>
      <c r="DR159" s="136"/>
      <c r="DS159" s="136"/>
      <c r="DT159" s="136"/>
      <c r="DU159" s="136"/>
      <c r="DV159" s="136"/>
      <c r="DW159" s="136"/>
      <c r="DX159" s="136"/>
      <c r="DY159" s="136"/>
      <c r="DZ159" s="136"/>
      <c r="EA159" s="136"/>
      <c r="EB159" s="136"/>
      <c r="EC159" s="136"/>
      <c r="ED159" s="136"/>
      <c r="EE159" s="136"/>
      <c r="EF159" s="136"/>
      <c r="EG159" s="136"/>
      <c r="EH159" s="136"/>
      <c r="EI159" s="136"/>
      <c r="EJ159" s="136"/>
      <c r="EK159" s="136"/>
      <c r="EL159" s="136"/>
      <c r="EM159" s="136"/>
      <c r="EN159" s="136"/>
      <c r="EO159" s="136"/>
      <c r="EP159" s="136"/>
      <c r="EQ159" s="136"/>
      <c r="ER159" s="136"/>
      <c r="ES159" s="136"/>
      <c r="ET159" s="136"/>
      <c r="EU159" s="136"/>
      <c r="EV159" s="136"/>
      <c r="EW159" s="136"/>
      <c r="EX159" s="136"/>
      <c r="EY159" s="136"/>
      <c r="EZ159" s="136"/>
      <c r="FA159" s="136"/>
      <c r="FB159" s="136"/>
      <c r="FC159" s="136"/>
      <c r="FD159" s="136"/>
      <c r="FE159" s="136"/>
      <c r="FF159" s="136"/>
      <c r="FG159" s="136"/>
      <c r="FH159" s="136"/>
      <c r="FI159" s="136"/>
      <c r="FJ159" s="136"/>
      <c r="FK159" s="136"/>
      <c r="FL159" s="136"/>
      <c r="FM159" s="136"/>
      <c r="FN159" s="136"/>
      <c r="FO159" s="136"/>
      <c r="FP159" s="136"/>
      <c r="FQ159" s="136"/>
      <c r="FR159" s="136"/>
      <c r="FS159" s="136"/>
      <c r="FT159" s="136"/>
      <c r="FU159" s="136"/>
      <c r="FV159" s="136"/>
      <c r="FW159" s="136"/>
      <c r="FX159" s="136"/>
      <c r="FY159" s="136"/>
      <c r="FZ159" s="136"/>
      <c r="GA159" s="136"/>
      <c r="GB159" s="136"/>
      <c r="GC159" s="136"/>
      <c r="GD159" s="136"/>
      <c r="GE159" s="136"/>
      <c r="GF159" s="136"/>
      <c r="GG159" s="136"/>
      <c r="GH159" s="136"/>
      <c r="GI159" s="136"/>
      <c r="GJ159" s="136"/>
      <c r="GK159" s="136"/>
      <c r="GL159" s="136"/>
      <c r="GM159" s="136"/>
      <c r="GN159" s="136"/>
      <c r="GO159" s="136"/>
      <c r="GP159" s="136"/>
      <c r="GQ159" s="136"/>
      <c r="GR159" s="136"/>
      <c r="GS159" s="136"/>
      <c r="GT159" s="136"/>
      <c r="GU159" s="136"/>
      <c r="GV159" s="136"/>
      <c r="GW159" s="136"/>
      <c r="GX159" s="136"/>
      <c r="GY159" s="136"/>
      <c r="GZ159" s="136">
        <v>1</v>
      </c>
      <c r="HA159" s="136"/>
      <c r="HB159" s="136"/>
      <c r="HC159" s="136"/>
      <c r="HD159" s="136"/>
      <c r="HE159" s="136"/>
      <c r="HF159" s="136"/>
      <c r="HG159" s="136"/>
      <c r="HH159" s="136"/>
      <c r="HI159" s="136"/>
      <c r="HJ159" s="136"/>
      <c r="HK159" s="136">
        <v>1</v>
      </c>
      <c r="HL159" s="136"/>
      <c r="HM159" s="136"/>
      <c r="HN159" s="136"/>
      <c r="HO159" s="136"/>
      <c r="HP159" s="136"/>
      <c r="HQ159" s="136"/>
      <c r="HR159" s="136"/>
      <c r="HS159" s="136"/>
      <c r="HT159" s="136"/>
      <c r="HU159" s="136"/>
      <c r="HV159" s="136"/>
      <c r="HW159" s="136"/>
      <c r="HX159" s="136"/>
      <c r="HY159" s="136"/>
      <c r="HZ159" s="136"/>
      <c r="IA159" s="136"/>
      <c r="IB159" s="136"/>
      <c r="IC159" s="136"/>
      <c r="ID159" s="136"/>
      <c r="IE159" s="136"/>
      <c r="IF159" s="136"/>
      <c r="IG159" s="134">
        <f t="shared" si="5"/>
        <v>2</v>
      </c>
      <c r="IH159" s="129" t="s">
        <v>694</v>
      </c>
      <c r="II159" s="133">
        <v>156</v>
      </c>
      <c r="IJ159" s="220"/>
      <c r="IL159" s="133">
        <v>156</v>
      </c>
    </row>
    <row r="160" spans="1:246" ht="26.25">
      <c r="A160" s="134">
        <f t="shared" si="4"/>
        <v>2</v>
      </c>
      <c r="B160" s="220"/>
      <c r="C160" s="133">
        <v>157</v>
      </c>
      <c r="D160" s="129" t="s">
        <v>696</v>
      </c>
      <c r="E160" s="135"/>
      <c r="F160" s="135"/>
      <c r="G160" s="136"/>
      <c r="H160" s="136"/>
      <c r="I160" s="136"/>
      <c r="J160" s="135"/>
      <c r="K160" s="136"/>
      <c r="L160" s="136"/>
      <c r="M160" s="135"/>
      <c r="N160" s="135"/>
      <c r="O160" s="136"/>
      <c r="P160" s="135"/>
      <c r="Q160" s="136"/>
      <c r="R160" s="136"/>
      <c r="S160" s="136"/>
      <c r="T160" s="135"/>
      <c r="U160" s="135"/>
      <c r="V160" s="136"/>
      <c r="W160" s="136"/>
      <c r="X160" s="135"/>
      <c r="Y160" s="136"/>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6"/>
      <c r="BF160" s="136"/>
      <c r="BG160" s="136"/>
      <c r="BH160" s="136"/>
      <c r="BI160" s="136"/>
      <c r="BJ160" s="136"/>
      <c r="BK160" s="136"/>
      <c r="BL160" s="136"/>
      <c r="BM160" s="136"/>
      <c r="BN160" s="136"/>
      <c r="BO160" s="136"/>
      <c r="BP160" s="136"/>
      <c r="BQ160" s="136"/>
      <c r="BR160" s="136"/>
      <c r="BS160" s="136"/>
      <c r="BT160" s="136"/>
      <c r="BU160" s="136"/>
      <c r="BV160" s="136"/>
      <c r="BW160" s="136"/>
      <c r="BX160" s="136"/>
      <c r="BY160" s="136"/>
      <c r="BZ160" s="136"/>
      <c r="CA160" s="136"/>
      <c r="CB160" s="136"/>
      <c r="CC160" s="136"/>
      <c r="CD160" s="136"/>
      <c r="CE160" s="136"/>
      <c r="CF160" s="136"/>
      <c r="CG160" s="136"/>
      <c r="CH160" s="136"/>
      <c r="CI160" s="136"/>
      <c r="CJ160" s="136"/>
      <c r="CK160" s="136"/>
      <c r="CL160" s="136"/>
      <c r="CM160" s="136"/>
      <c r="CN160" s="136"/>
      <c r="CO160" s="136"/>
      <c r="CP160" s="136"/>
      <c r="CQ160" s="136"/>
      <c r="CR160" s="136"/>
      <c r="CS160" s="136"/>
      <c r="CT160" s="136"/>
      <c r="CU160" s="136"/>
      <c r="CV160" s="136"/>
      <c r="CW160" s="136"/>
      <c r="CX160" s="136"/>
      <c r="CY160" s="136"/>
      <c r="CZ160" s="136"/>
      <c r="DA160" s="136"/>
      <c r="DB160" s="136"/>
      <c r="DC160" s="136"/>
      <c r="DD160" s="136"/>
      <c r="DE160" s="136"/>
      <c r="DF160" s="136"/>
      <c r="DG160" s="136"/>
      <c r="DH160" s="136"/>
      <c r="DI160" s="136"/>
      <c r="DJ160" s="136"/>
      <c r="DK160" s="136"/>
      <c r="DL160" s="136"/>
      <c r="DM160" s="136"/>
      <c r="DN160" s="136"/>
      <c r="DO160" s="136"/>
      <c r="DP160" s="136"/>
      <c r="DQ160" s="136"/>
      <c r="DR160" s="136"/>
      <c r="DS160" s="136"/>
      <c r="DT160" s="136"/>
      <c r="DU160" s="136"/>
      <c r="DV160" s="136"/>
      <c r="DW160" s="136"/>
      <c r="DX160" s="135"/>
      <c r="DY160" s="135"/>
      <c r="DZ160" s="135"/>
      <c r="EA160" s="135"/>
      <c r="EB160" s="136"/>
      <c r="EC160" s="135"/>
      <c r="ED160" s="136"/>
      <c r="EE160" s="136"/>
      <c r="EF160" s="135"/>
      <c r="EG160" s="135"/>
      <c r="EH160" s="136"/>
      <c r="EI160" s="135"/>
      <c r="EJ160" s="135"/>
      <c r="EK160" s="135"/>
      <c r="EL160" s="135"/>
      <c r="EM160" s="136"/>
      <c r="EN160" s="136"/>
      <c r="EO160" s="136"/>
      <c r="EP160" s="136"/>
      <c r="EQ160" s="136"/>
      <c r="ER160" s="135"/>
      <c r="ES160" s="136"/>
      <c r="ET160" s="135"/>
      <c r="EU160" s="136"/>
      <c r="EV160" s="136"/>
      <c r="EW160" s="136"/>
      <c r="EX160" s="136"/>
      <c r="EY160" s="136"/>
      <c r="EZ160" s="136"/>
      <c r="FA160" s="136"/>
      <c r="FB160" s="136"/>
      <c r="FC160" s="135"/>
      <c r="FD160" s="136"/>
      <c r="FE160" s="135"/>
      <c r="FF160" s="136"/>
      <c r="FG160" s="136"/>
      <c r="FH160" s="135"/>
      <c r="FI160" s="135"/>
      <c r="FJ160" s="136"/>
      <c r="FK160" s="136"/>
      <c r="FL160" s="136"/>
      <c r="FM160" s="136"/>
      <c r="FN160" s="136"/>
      <c r="FO160" s="136"/>
      <c r="FP160" s="136"/>
      <c r="FQ160" s="136"/>
      <c r="FR160" s="135"/>
      <c r="FS160" s="135"/>
      <c r="FT160" s="135"/>
      <c r="FU160" s="136"/>
      <c r="FV160" s="135"/>
      <c r="FW160" s="135"/>
      <c r="FX160" s="135"/>
      <c r="FY160" s="136"/>
      <c r="FZ160" s="136"/>
      <c r="GA160" s="136"/>
      <c r="GB160" s="136"/>
      <c r="GC160" s="136"/>
      <c r="GD160" s="135"/>
      <c r="GE160" s="135"/>
      <c r="GF160" s="136"/>
      <c r="GG160" s="135"/>
      <c r="GH160" s="136"/>
      <c r="GI160" s="135"/>
      <c r="GJ160" s="135"/>
      <c r="GK160" s="135"/>
      <c r="GL160" s="135"/>
      <c r="GM160" s="135"/>
      <c r="GN160" s="135"/>
      <c r="GO160" s="135"/>
      <c r="GP160" s="135"/>
      <c r="GQ160" s="135"/>
      <c r="GR160" s="135"/>
      <c r="GS160" s="135"/>
      <c r="GT160" s="135"/>
      <c r="GU160" s="135"/>
      <c r="GV160" s="135"/>
      <c r="GW160" s="135"/>
      <c r="GX160" s="135"/>
      <c r="GY160" s="135"/>
      <c r="GZ160" s="136"/>
      <c r="HA160" s="135"/>
      <c r="HB160" s="135"/>
      <c r="HC160" s="135"/>
      <c r="HD160" s="136">
        <v>1</v>
      </c>
      <c r="HE160" s="135"/>
      <c r="HF160" s="135"/>
      <c r="HG160" s="136"/>
      <c r="HH160" s="136"/>
      <c r="HI160" s="135"/>
      <c r="HJ160" s="136"/>
      <c r="HK160" s="136"/>
      <c r="HL160" s="135">
        <v>1</v>
      </c>
      <c r="HM160" s="136"/>
      <c r="HN160" s="136"/>
      <c r="HO160" s="135"/>
      <c r="HP160" s="136"/>
      <c r="HQ160" s="135"/>
      <c r="HR160" s="135"/>
      <c r="HS160" s="135"/>
      <c r="HT160" s="135"/>
      <c r="HU160" s="135"/>
      <c r="HV160" s="136"/>
      <c r="HW160" s="136"/>
      <c r="HX160" s="135"/>
      <c r="HY160" s="135"/>
      <c r="HZ160" s="136"/>
      <c r="IA160" s="135"/>
      <c r="IB160" s="135"/>
      <c r="IC160" s="136"/>
      <c r="ID160" s="136"/>
      <c r="IE160" s="136"/>
      <c r="IF160" s="136"/>
      <c r="IG160" s="134">
        <f t="shared" si="5"/>
        <v>2</v>
      </c>
      <c r="IH160" s="129" t="s">
        <v>696</v>
      </c>
      <c r="II160" s="133">
        <v>157</v>
      </c>
      <c r="IJ160" s="220"/>
      <c r="IL160" s="133">
        <v>157</v>
      </c>
    </row>
    <row r="161" spans="1:246" ht="26.25">
      <c r="A161" s="134">
        <f t="shared" si="4"/>
        <v>2</v>
      </c>
      <c r="B161" s="220"/>
      <c r="C161" s="133">
        <v>158</v>
      </c>
      <c r="D161" s="129" t="s">
        <v>698</v>
      </c>
      <c r="E161" s="135"/>
      <c r="F161" s="135"/>
      <c r="G161" s="136"/>
      <c r="H161" s="136"/>
      <c r="I161" s="136"/>
      <c r="J161" s="135"/>
      <c r="K161" s="136"/>
      <c r="L161" s="136"/>
      <c r="M161" s="135"/>
      <c r="N161" s="135"/>
      <c r="O161" s="136"/>
      <c r="P161" s="135"/>
      <c r="Q161" s="136"/>
      <c r="R161" s="136"/>
      <c r="S161" s="136"/>
      <c r="T161" s="135"/>
      <c r="U161" s="135"/>
      <c r="V161" s="136"/>
      <c r="W161" s="136"/>
      <c r="X161" s="135"/>
      <c r="Y161" s="136"/>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6"/>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136"/>
      <c r="DX161" s="135"/>
      <c r="DY161" s="135"/>
      <c r="DZ161" s="135"/>
      <c r="EA161" s="135"/>
      <c r="EB161" s="136"/>
      <c r="EC161" s="135"/>
      <c r="ED161" s="136"/>
      <c r="EE161" s="136"/>
      <c r="EF161" s="135"/>
      <c r="EG161" s="135"/>
      <c r="EH161" s="136"/>
      <c r="EI161" s="135"/>
      <c r="EJ161" s="135"/>
      <c r="EK161" s="135"/>
      <c r="EL161" s="135"/>
      <c r="EM161" s="136"/>
      <c r="EN161" s="136"/>
      <c r="EO161" s="136"/>
      <c r="EP161" s="136"/>
      <c r="EQ161" s="136"/>
      <c r="ER161" s="135"/>
      <c r="ES161" s="136"/>
      <c r="ET161" s="135"/>
      <c r="EU161" s="136"/>
      <c r="EV161" s="136"/>
      <c r="EW161" s="136"/>
      <c r="EX161" s="136"/>
      <c r="EY161" s="136"/>
      <c r="EZ161" s="136"/>
      <c r="FA161" s="136"/>
      <c r="FB161" s="136"/>
      <c r="FC161" s="135"/>
      <c r="FD161" s="136"/>
      <c r="FE161" s="135"/>
      <c r="FF161" s="136"/>
      <c r="FG161" s="136"/>
      <c r="FH161" s="135"/>
      <c r="FI161" s="135"/>
      <c r="FJ161" s="136"/>
      <c r="FK161" s="136"/>
      <c r="FL161" s="136"/>
      <c r="FM161" s="136"/>
      <c r="FN161" s="136"/>
      <c r="FO161" s="136"/>
      <c r="FP161" s="136"/>
      <c r="FQ161" s="136"/>
      <c r="FR161" s="135"/>
      <c r="FS161" s="135"/>
      <c r="FT161" s="135"/>
      <c r="FU161" s="136"/>
      <c r="FV161" s="135"/>
      <c r="FW161" s="135"/>
      <c r="FX161" s="135"/>
      <c r="FY161" s="136"/>
      <c r="FZ161" s="136"/>
      <c r="GA161" s="136"/>
      <c r="GB161" s="136"/>
      <c r="GC161" s="136"/>
      <c r="GD161" s="135"/>
      <c r="GE161" s="135"/>
      <c r="GF161" s="136"/>
      <c r="GG161" s="135"/>
      <c r="GH161" s="136"/>
      <c r="GI161" s="135"/>
      <c r="GJ161" s="135"/>
      <c r="GK161" s="135"/>
      <c r="GL161" s="135"/>
      <c r="GM161" s="135"/>
      <c r="GN161" s="135"/>
      <c r="GO161" s="135"/>
      <c r="GP161" s="135"/>
      <c r="GQ161" s="135"/>
      <c r="GR161" s="135"/>
      <c r="GS161" s="135"/>
      <c r="GT161" s="135"/>
      <c r="GU161" s="135"/>
      <c r="GV161" s="135"/>
      <c r="GW161" s="135"/>
      <c r="GX161" s="135"/>
      <c r="GY161" s="135"/>
      <c r="GZ161" s="136"/>
      <c r="HA161" s="135"/>
      <c r="HB161" s="135"/>
      <c r="HC161" s="135"/>
      <c r="HD161" s="136"/>
      <c r="HE161" s="135"/>
      <c r="HF161" s="135"/>
      <c r="HG161" s="136"/>
      <c r="HH161" s="136"/>
      <c r="HI161" s="135"/>
      <c r="HJ161" s="136"/>
      <c r="HK161" s="136"/>
      <c r="HL161" s="135"/>
      <c r="HM161" s="136">
        <v>1</v>
      </c>
      <c r="HN161" s="136">
        <v>1</v>
      </c>
      <c r="HO161" s="135"/>
      <c r="HP161" s="136"/>
      <c r="HQ161" s="135"/>
      <c r="HR161" s="135"/>
      <c r="HS161" s="135"/>
      <c r="HT161" s="135"/>
      <c r="HU161" s="135"/>
      <c r="HV161" s="136"/>
      <c r="HW161" s="136"/>
      <c r="HX161" s="135"/>
      <c r="HY161" s="135"/>
      <c r="HZ161" s="136"/>
      <c r="IA161" s="135"/>
      <c r="IB161" s="135"/>
      <c r="IC161" s="136"/>
      <c r="ID161" s="136"/>
      <c r="IE161" s="136"/>
      <c r="IF161" s="136"/>
      <c r="IG161" s="134">
        <f t="shared" si="5"/>
        <v>2</v>
      </c>
      <c r="IH161" s="129" t="s">
        <v>698</v>
      </c>
      <c r="II161" s="133">
        <v>158</v>
      </c>
      <c r="IJ161" s="220"/>
      <c r="IL161" s="133">
        <v>158</v>
      </c>
    </row>
    <row r="162" spans="1:246" ht="26.25">
      <c r="A162" s="134">
        <f t="shared" si="4"/>
        <v>2</v>
      </c>
      <c r="B162" s="220"/>
      <c r="C162" s="133">
        <v>159</v>
      </c>
      <c r="D162" s="129" t="s">
        <v>700</v>
      </c>
      <c r="E162" s="135"/>
      <c r="F162" s="135"/>
      <c r="G162" s="136"/>
      <c r="H162" s="136"/>
      <c r="I162" s="136"/>
      <c r="J162" s="135"/>
      <c r="K162" s="136"/>
      <c r="L162" s="136"/>
      <c r="M162" s="135"/>
      <c r="N162" s="135"/>
      <c r="O162" s="136"/>
      <c r="P162" s="135"/>
      <c r="Q162" s="136"/>
      <c r="R162" s="136"/>
      <c r="S162" s="136"/>
      <c r="T162" s="135"/>
      <c r="U162" s="135"/>
      <c r="V162" s="136"/>
      <c r="W162" s="136"/>
      <c r="X162" s="135"/>
      <c r="Y162" s="136"/>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c r="CZ162" s="136"/>
      <c r="DA162" s="136"/>
      <c r="DB162" s="136"/>
      <c r="DC162" s="136"/>
      <c r="DD162" s="136"/>
      <c r="DE162" s="136"/>
      <c r="DF162" s="136"/>
      <c r="DG162" s="136"/>
      <c r="DH162" s="136"/>
      <c r="DI162" s="136"/>
      <c r="DJ162" s="136"/>
      <c r="DK162" s="136"/>
      <c r="DL162" s="136"/>
      <c r="DM162" s="136"/>
      <c r="DN162" s="136"/>
      <c r="DO162" s="136"/>
      <c r="DP162" s="136"/>
      <c r="DQ162" s="136"/>
      <c r="DR162" s="136"/>
      <c r="DS162" s="136"/>
      <c r="DT162" s="136"/>
      <c r="DU162" s="136"/>
      <c r="DV162" s="136"/>
      <c r="DW162" s="136"/>
      <c r="DX162" s="135"/>
      <c r="DY162" s="135"/>
      <c r="DZ162" s="135"/>
      <c r="EA162" s="135"/>
      <c r="EB162" s="136"/>
      <c r="EC162" s="135"/>
      <c r="ED162" s="136"/>
      <c r="EE162" s="136"/>
      <c r="EF162" s="135"/>
      <c r="EG162" s="135"/>
      <c r="EH162" s="136"/>
      <c r="EI162" s="135"/>
      <c r="EJ162" s="135"/>
      <c r="EK162" s="135"/>
      <c r="EL162" s="135"/>
      <c r="EM162" s="136"/>
      <c r="EN162" s="136"/>
      <c r="EO162" s="136"/>
      <c r="EP162" s="136"/>
      <c r="EQ162" s="136"/>
      <c r="ER162" s="135"/>
      <c r="ES162" s="136"/>
      <c r="ET162" s="135"/>
      <c r="EU162" s="136"/>
      <c r="EV162" s="136"/>
      <c r="EW162" s="136"/>
      <c r="EX162" s="136"/>
      <c r="EY162" s="136"/>
      <c r="EZ162" s="136"/>
      <c r="FA162" s="136"/>
      <c r="FB162" s="136"/>
      <c r="FC162" s="135"/>
      <c r="FD162" s="136"/>
      <c r="FE162" s="135"/>
      <c r="FF162" s="136"/>
      <c r="FG162" s="136"/>
      <c r="FH162" s="135"/>
      <c r="FI162" s="135"/>
      <c r="FJ162" s="136"/>
      <c r="FK162" s="136"/>
      <c r="FL162" s="136"/>
      <c r="FM162" s="136"/>
      <c r="FN162" s="136"/>
      <c r="FO162" s="136"/>
      <c r="FP162" s="136"/>
      <c r="FQ162" s="136"/>
      <c r="FR162" s="135"/>
      <c r="FS162" s="135"/>
      <c r="FT162" s="135"/>
      <c r="FU162" s="136"/>
      <c r="FV162" s="135"/>
      <c r="FW162" s="135"/>
      <c r="FX162" s="135"/>
      <c r="FY162" s="136"/>
      <c r="FZ162" s="136"/>
      <c r="GA162" s="136"/>
      <c r="GB162" s="136"/>
      <c r="GC162" s="136"/>
      <c r="GD162" s="135"/>
      <c r="GE162" s="135"/>
      <c r="GF162" s="136"/>
      <c r="GG162" s="135"/>
      <c r="GH162" s="136"/>
      <c r="GI162" s="135"/>
      <c r="GJ162" s="135"/>
      <c r="GK162" s="135"/>
      <c r="GL162" s="135"/>
      <c r="GM162" s="135"/>
      <c r="GN162" s="135"/>
      <c r="GO162" s="135"/>
      <c r="GP162" s="135"/>
      <c r="GQ162" s="135"/>
      <c r="GR162" s="135"/>
      <c r="GS162" s="135"/>
      <c r="GT162" s="135"/>
      <c r="GU162" s="135"/>
      <c r="GV162" s="135"/>
      <c r="GW162" s="135"/>
      <c r="GX162" s="135"/>
      <c r="GY162" s="135"/>
      <c r="GZ162" s="136">
        <v>1</v>
      </c>
      <c r="HA162" s="135"/>
      <c r="HB162" s="135"/>
      <c r="HC162" s="135"/>
      <c r="HD162" s="136"/>
      <c r="HE162" s="135"/>
      <c r="HF162" s="135"/>
      <c r="HG162" s="136"/>
      <c r="HH162" s="136"/>
      <c r="HI162" s="135"/>
      <c r="HJ162" s="136"/>
      <c r="HK162" s="136"/>
      <c r="HL162" s="135"/>
      <c r="HM162" s="136"/>
      <c r="HN162" s="136">
        <v>1</v>
      </c>
      <c r="HO162" s="135"/>
      <c r="HP162" s="136"/>
      <c r="HQ162" s="135"/>
      <c r="HR162" s="135"/>
      <c r="HS162" s="135"/>
      <c r="HT162" s="135"/>
      <c r="HU162" s="135"/>
      <c r="HV162" s="136"/>
      <c r="HW162" s="136"/>
      <c r="HX162" s="135"/>
      <c r="HY162" s="135"/>
      <c r="HZ162" s="136"/>
      <c r="IA162" s="135"/>
      <c r="IB162" s="135"/>
      <c r="IC162" s="136"/>
      <c r="ID162" s="136"/>
      <c r="IE162" s="136"/>
      <c r="IF162" s="136"/>
      <c r="IG162" s="134">
        <f t="shared" si="5"/>
        <v>2</v>
      </c>
      <c r="IH162" s="129" t="s">
        <v>700</v>
      </c>
      <c r="II162" s="133">
        <v>159</v>
      </c>
      <c r="IJ162" s="220"/>
      <c r="IL162" s="133">
        <v>159</v>
      </c>
    </row>
    <row r="163" spans="1:246" ht="26.25">
      <c r="A163" s="134">
        <f t="shared" si="4"/>
        <v>2</v>
      </c>
      <c r="B163" s="220"/>
      <c r="C163" s="133">
        <v>160</v>
      </c>
      <c r="D163" s="129" t="s">
        <v>702</v>
      </c>
      <c r="E163" s="135"/>
      <c r="F163" s="135"/>
      <c r="G163" s="136"/>
      <c r="H163" s="136"/>
      <c r="I163" s="136"/>
      <c r="J163" s="135"/>
      <c r="K163" s="136"/>
      <c r="L163" s="136"/>
      <c r="M163" s="135"/>
      <c r="N163" s="135"/>
      <c r="O163" s="136"/>
      <c r="P163" s="135"/>
      <c r="Q163" s="136"/>
      <c r="R163" s="136"/>
      <c r="S163" s="136"/>
      <c r="T163" s="135"/>
      <c r="U163" s="135"/>
      <c r="V163" s="136"/>
      <c r="W163" s="136"/>
      <c r="X163" s="135"/>
      <c r="Y163" s="136"/>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c r="DH163" s="136"/>
      <c r="DI163" s="136"/>
      <c r="DJ163" s="136"/>
      <c r="DK163" s="136"/>
      <c r="DL163" s="136"/>
      <c r="DM163" s="136"/>
      <c r="DN163" s="136"/>
      <c r="DO163" s="136"/>
      <c r="DP163" s="136"/>
      <c r="DQ163" s="136"/>
      <c r="DR163" s="136"/>
      <c r="DS163" s="136"/>
      <c r="DT163" s="136"/>
      <c r="DU163" s="136"/>
      <c r="DV163" s="136"/>
      <c r="DW163" s="136"/>
      <c r="DX163" s="135"/>
      <c r="DY163" s="135"/>
      <c r="DZ163" s="135"/>
      <c r="EA163" s="135"/>
      <c r="EB163" s="136"/>
      <c r="EC163" s="135"/>
      <c r="ED163" s="136"/>
      <c r="EE163" s="136"/>
      <c r="EF163" s="135"/>
      <c r="EG163" s="135"/>
      <c r="EH163" s="136"/>
      <c r="EI163" s="135"/>
      <c r="EJ163" s="135"/>
      <c r="EK163" s="135"/>
      <c r="EL163" s="135"/>
      <c r="EM163" s="136"/>
      <c r="EN163" s="136"/>
      <c r="EO163" s="136"/>
      <c r="EP163" s="136"/>
      <c r="EQ163" s="136"/>
      <c r="ER163" s="135"/>
      <c r="ES163" s="136"/>
      <c r="ET163" s="135"/>
      <c r="EU163" s="136"/>
      <c r="EV163" s="136"/>
      <c r="EW163" s="136"/>
      <c r="EX163" s="136"/>
      <c r="EY163" s="136"/>
      <c r="EZ163" s="136"/>
      <c r="FA163" s="136"/>
      <c r="FB163" s="136"/>
      <c r="FC163" s="135"/>
      <c r="FD163" s="136"/>
      <c r="FE163" s="135"/>
      <c r="FF163" s="136"/>
      <c r="FG163" s="136"/>
      <c r="FH163" s="135"/>
      <c r="FI163" s="135"/>
      <c r="FJ163" s="136"/>
      <c r="FK163" s="136"/>
      <c r="FL163" s="136"/>
      <c r="FM163" s="136"/>
      <c r="FN163" s="136"/>
      <c r="FO163" s="136"/>
      <c r="FP163" s="136"/>
      <c r="FQ163" s="136"/>
      <c r="FR163" s="135"/>
      <c r="FS163" s="135"/>
      <c r="FT163" s="135"/>
      <c r="FU163" s="136"/>
      <c r="FV163" s="135"/>
      <c r="FW163" s="135"/>
      <c r="FX163" s="135"/>
      <c r="FY163" s="136"/>
      <c r="FZ163" s="136"/>
      <c r="GA163" s="136"/>
      <c r="GB163" s="136"/>
      <c r="GC163" s="136"/>
      <c r="GD163" s="135"/>
      <c r="GE163" s="135"/>
      <c r="GF163" s="136"/>
      <c r="GG163" s="135"/>
      <c r="GH163" s="136"/>
      <c r="GI163" s="135"/>
      <c r="GJ163" s="135"/>
      <c r="GK163" s="135"/>
      <c r="GL163" s="135"/>
      <c r="GM163" s="135"/>
      <c r="GN163" s="135"/>
      <c r="GO163" s="135"/>
      <c r="GP163" s="135"/>
      <c r="GQ163" s="135"/>
      <c r="GR163" s="135"/>
      <c r="GS163" s="135"/>
      <c r="GT163" s="135"/>
      <c r="GU163" s="135"/>
      <c r="GV163" s="135"/>
      <c r="GW163" s="135"/>
      <c r="GX163" s="135"/>
      <c r="GY163" s="135"/>
      <c r="GZ163" s="136"/>
      <c r="HA163" s="135"/>
      <c r="HB163" s="135"/>
      <c r="HC163" s="135"/>
      <c r="HD163" s="136"/>
      <c r="HE163" s="135"/>
      <c r="HF163" s="135"/>
      <c r="HG163" s="136"/>
      <c r="HH163" s="136"/>
      <c r="HI163" s="135"/>
      <c r="HJ163" s="136"/>
      <c r="HK163" s="136"/>
      <c r="HL163" s="135"/>
      <c r="HM163" s="136"/>
      <c r="HN163" s="136"/>
      <c r="HO163" s="135">
        <v>1</v>
      </c>
      <c r="HP163" s="136">
        <v>1</v>
      </c>
      <c r="HQ163" s="135"/>
      <c r="HR163" s="135"/>
      <c r="HS163" s="135"/>
      <c r="HT163" s="135"/>
      <c r="HU163" s="135"/>
      <c r="HV163" s="136"/>
      <c r="HW163" s="136"/>
      <c r="HX163" s="135"/>
      <c r="HY163" s="135"/>
      <c r="HZ163" s="136"/>
      <c r="IA163" s="135"/>
      <c r="IB163" s="135"/>
      <c r="IC163" s="136"/>
      <c r="ID163" s="136"/>
      <c r="IE163" s="136"/>
      <c r="IF163" s="136"/>
      <c r="IG163" s="134">
        <f t="shared" si="5"/>
        <v>2</v>
      </c>
      <c r="IH163" s="129" t="s">
        <v>702</v>
      </c>
      <c r="II163" s="133">
        <v>160</v>
      </c>
      <c r="IJ163" s="220"/>
      <c r="IL163" s="133">
        <v>160</v>
      </c>
    </row>
    <row r="164" spans="1:246" ht="26.25">
      <c r="A164" s="134">
        <f t="shared" si="4"/>
        <v>2</v>
      </c>
      <c r="B164" s="220"/>
      <c r="C164" s="133">
        <v>161</v>
      </c>
      <c r="D164" s="129" t="s">
        <v>704</v>
      </c>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6"/>
      <c r="DF164" s="136"/>
      <c r="DG164" s="136"/>
      <c r="DH164" s="136"/>
      <c r="DI164" s="136"/>
      <c r="DJ164" s="136"/>
      <c r="DK164" s="136"/>
      <c r="DL164" s="136"/>
      <c r="DM164" s="136"/>
      <c r="DN164" s="136"/>
      <c r="DO164" s="136"/>
      <c r="DP164" s="136"/>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v>1</v>
      </c>
      <c r="GA164" s="136"/>
      <c r="GB164" s="136"/>
      <c r="GC164" s="136"/>
      <c r="GD164" s="136"/>
      <c r="GE164" s="136"/>
      <c r="GF164" s="136"/>
      <c r="GG164" s="136"/>
      <c r="GH164" s="136"/>
      <c r="GI164" s="136"/>
      <c r="GJ164" s="136"/>
      <c r="GK164" s="136"/>
      <c r="GL164" s="136"/>
      <c r="GM164" s="136"/>
      <c r="GN164" s="136"/>
      <c r="GO164" s="136"/>
      <c r="GP164" s="136"/>
      <c r="GQ164" s="136"/>
      <c r="GR164" s="136"/>
      <c r="GS164" s="136"/>
      <c r="GT164" s="136"/>
      <c r="GU164" s="136"/>
      <c r="GV164" s="136"/>
      <c r="GW164" s="136"/>
      <c r="GX164" s="136"/>
      <c r="GY164" s="136"/>
      <c r="GZ164" s="136"/>
      <c r="HA164" s="136"/>
      <c r="HB164" s="136"/>
      <c r="HC164" s="136"/>
      <c r="HD164" s="136"/>
      <c r="HE164" s="136"/>
      <c r="HF164" s="136"/>
      <c r="HG164" s="136"/>
      <c r="HH164" s="136"/>
      <c r="HI164" s="136"/>
      <c r="HJ164" s="136"/>
      <c r="HK164" s="136"/>
      <c r="HL164" s="136"/>
      <c r="HM164" s="136"/>
      <c r="HN164" s="136"/>
      <c r="HO164" s="136"/>
      <c r="HP164" s="136"/>
      <c r="HQ164" s="136"/>
      <c r="HR164" s="136"/>
      <c r="HS164" s="136"/>
      <c r="HT164" s="136"/>
      <c r="HU164" s="136"/>
      <c r="HV164" s="136"/>
      <c r="HW164" s="136">
        <v>1</v>
      </c>
      <c r="HX164" s="136"/>
      <c r="HY164" s="136"/>
      <c r="HZ164" s="136"/>
      <c r="IA164" s="136"/>
      <c r="IB164" s="136"/>
      <c r="IC164" s="136"/>
      <c r="ID164" s="136"/>
      <c r="IE164" s="136"/>
      <c r="IF164" s="136"/>
      <c r="IG164" s="134">
        <f t="shared" si="5"/>
        <v>2</v>
      </c>
      <c r="IH164" s="129" t="s">
        <v>704</v>
      </c>
      <c r="II164" s="133">
        <v>161</v>
      </c>
      <c r="IJ164" s="220"/>
      <c r="IL164" s="133">
        <v>161</v>
      </c>
    </row>
    <row r="165" spans="1:246" ht="26.25">
      <c r="A165" s="134">
        <f t="shared" si="4"/>
        <v>2</v>
      </c>
      <c r="B165" s="220"/>
      <c r="C165" s="133">
        <v>162</v>
      </c>
      <c r="D165" s="129" t="s">
        <v>706</v>
      </c>
      <c r="E165" s="135"/>
      <c r="F165" s="135"/>
      <c r="G165" s="136"/>
      <c r="H165" s="136"/>
      <c r="I165" s="136"/>
      <c r="J165" s="135"/>
      <c r="K165" s="136"/>
      <c r="L165" s="136"/>
      <c r="M165" s="135"/>
      <c r="N165" s="135"/>
      <c r="O165" s="136"/>
      <c r="P165" s="135"/>
      <c r="Q165" s="136"/>
      <c r="R165" s="136"/>
      <c r="S165" s="136"/>
      <c r="T165" s="135"/>
      <c r="U165" s="135"/>
      <c r="V165" s="136"/>
      <c r="W165" s="136"/>
      <c r="X165" s="135"/>
      <c r="Y165" s="136"/>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c r="CV165" s="136"/>
      <c r="CW165" s="136"/>
      <c r="CX165" s="136"/>
      <c r="CY165" s="136"/>
      <c r="CZ165" s="136"/>
      <c r="DA165" s="136"/>
      <c r="DB165" s="136"/>
      <c r="DC165" s="136"/>
      <c r="DD165" s="136"/>
      <c r="DE165" s="136"/>
      <c r="DF165" s="136"/>
      <c r="DG165" s="136"/>
      <c r="DH165" s="136"/>
      <c r="DI165" s="136"/>
      <c r="DJ165" s="136"/>
      <c r="DK165" s="136"/>
      <c r="DL165" s="136"/>
      <c r="DM165" s="136"/>
      <c r="DN165" s="136"/>
      <c r="DO165" s="136"/>
      <c r="DP165" s="136"/>
      <c r="DQ165" s="136"/>
      <c r="DR165" s="136"/>
      <c r="DS165" s="136"/>
      <c r="DT165" s="136"/>
      <c r="DU165" s="136"/>
      <c r="DV165" s="136"/>
      <c r="DW165" s="136"/>
      <c r="DX165" s="135"/>
      <c r="DY165" s="135"/>
      <c r="DZ165" s="135"/>
      <c r="EA165" s="135"/>
      <c r="EB165" s="136"/>
      <c r="EC165" s="135"/>
      <c r="ED165" s="136"/>
      <c r="EE165" s="136"/>
      <c r="EF165" s="135"/>
      <c r="EG165" s="135"/>
      <c r="EH165" s="136"/>
      <c r="EI165" s="135"/>
      <c r="EJ165" s="135"/>
      <c r="EK165" s="135"/>
      <c r="EL165" s="135"/>
      <c r="EM165" s="136"/>
      <c r="EN165" s="136"/>
      <c r="EO165" s="136"/>
      <c r="EP165" s="136"/>
      <c r="EQ165" s="136"/>
      <c r="ER165" s="135"/>
      <c r="ES165" s="136"/>
      <c r="ET165" s="135"/>
      <c r="EU165" s="136"/>
      <c r="EV165" s="136"/>
      <c r="EW165" s="136"/>
      <c r="EX165" s="136"/>
      <c r="EY165" s="136"/>
      <c r="EZ165" s="136"/>
      <c r="FA165" s="136"/>
      <c r="FB165" s="136"/>
      <c r="FC165" s="135"/>
      <c r="FD165" s="136"/>
      <c r="FE165" s="135"/>
      <c r="FF165" s="136"/>
      <c r="FG165" s="136"/>
      <c r="FH165" s="135"/>
      <c r="FI165" s="135"/>
      <c r="FJ165" s="136"/>
      <c r="FK165" s="136"/>
      <c r="FL165" s="136"/>
      <c r="FM165" s="136"/>
      <c r="FN165" s="136"/>
      <c r="FO165" s="136"/>
      <c r="FP165" s="136"/>
      <c r="FQ165" s="136"/>
      <c r="FR165" s="135"/>
      <c r="FS165" s="135"/>
      <c r="FT165" s="135"/>
      <c r="FU165" s="136"/>
      <c r="FV165" s="135"/>
      <c r="FW165" s="135"/>
      <c r="FX165" s="135"/>
      <c r="FY165" s="136"/>
      <c r="FZ165" s="136"/>
      <c r="GA165" s="136"/>
      <c r="GB165" s="136"/>
      <c r="GC165" s="136"/>
      <c r="GD165" s="135"/>
      <c r="GE165" s="135"/>
      <c r="GF165" s="136"/>
      <c r="GG165" s="135"/>
      <c r="GH165" s="136"/>
      <c r="GI165" s="135"/>
      <c r="GJ165" s="135"/>
      <c r="GK165" s="135"/>
      <c r="GL165" s="135"/>
      <c r="GM165" s="135"/>
      <c r="GN165" s="135"/>
      <c r="GO165" s="135"/>
      <c r="GP165" s="135"/>
      <c r="GQ165" s="135"/>
      <c r="GR165" s="135"/>
      <c r="GS165" s="135"/>
      <c r="GT165" s="135"/>
      <c r="GU165" s="135"/>
      <c r="GV165" s="135"/>
      <c r="GW165" s="135"/>
      <c r="GX165" s="135"/>
      <c r="GY165" s="135"/>
      <c r="GZ165" s="136"/>
      <c r="HA165" s="135"/>
      <c r="HB165" s="135"/>
      <c r="HC165" s="135"/>
      <c r="HD165" s="136"/>
      <c r="HE165" s="135"/>
      <c r="HF165" s="135"/>
      <c r="HG165" s="136"/>
      <c r="HH165" s="136"/>
      <c r="HI165" s="135"/>
      <c r="HJ165" s="136"/>
      <c r="HK165" s="136"/>
      <c r="HL165" s="135"/>
      <c r="HM165" s="136"/>
      <c r="HN165" s="136"/>
      <c r="HO165" s="135"/>
      <c r="HP165" s="136"/>
      <c r="HQ165" s="135">
        <v>1</v>
      </c>
      <c r="HR165" s="135">
        <v>1</v>
      </c>
      <c r="HS165" s="135"/>
      <c r="HT165" s="135"/>
      <c r="HU165" s="135"/>
      <c r="HV165" s="136"/>
      <c r="HW165" s="136"/>
      <c r="HX165" s="135"/>
      <c r="HY165" s="135"/>
      <c r="HZ165" s="136"/>
      <c r="IA165" s="135"/>
      <c r="IB165" s="135"/>
      <c r="IC165" s="136"/>
      <c r="ID165" s="136"/>
      <c r="IE165" s="136"/>
      <c r="IF165" s="136"/>
      <c r="IG165" s="134">
        <f t="shared" si="5"/>
        <v>2</v>
      </c>
      <c r="IH165" s="129" t="s">
        <v>706</v>
      </c>
      <c r="II165" s="133">
        <v>162</v>
      </c>
      <c r="IJ165" s="220"/>
      <c r="IL165" s="133">
        <v>162</v>
      </c>
    </row>
    <row r="166" spans="1:246" ht="26.25">
      <c r="A166" s="134">
        <f t="shared" si="4"/>
        <v>2</v>
      </c>
      <c r="B166" s="220"/>
      <c r="C166" s="133">
        <v>163</v>
      </c>
      <c r="D166" s="129" t="s">
        <v>708</v>
      </c>
      <c r="E166" s="135"/>
      <c r="F166" s="135"/>
      <c r="G166" s="136"/>
      <c r="H166" s="136"/>
      <c r="I166" s="136"/>
      <c r="J166" s="135"/>
      <c r="K166" s="136"/>
      <c r="L166" s="136"/>
      <c r="M166" s="135"/>
      <c r="N166" s="135"/>
      <c r="O166" s="136"/>
      <c r="P166" s="135"/>
      <c r="Q166" s="136"/>
      <c r="R166" s="136"/>
      <c r="S166" s="136"/>
      <c r="T166" s="135"/>
      <c r="U166" s="135"/>
      <c r="V166" s="136"/>
      <c r="W166" s="136"/>
      <c r="X166" s="135"/>
      <c r="Y166" s="136"/>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c r="CV166" s="136"/>
      <c r="CW166" s="136"/>
      <c r="CX166" s="136"/>
      <c r="CY166" s="136"/>
      <c r="CZ166" s="136"/>
      <c r="DA166" s="136"/>
      <c r="DB166" s="136"/>
      <c r="DC166" s="136"/>
      <c r="DD166" s="136"/>
      <c r="DE166" s="136"/>
      <c r="DF166" s="136"/>
      <c r="DG166" s="136"/>
      <c r="DH166" s="136"/>
      <c r="DI166" s="136"/>
      <c r="DJ166" s="136"/>
      <c r="DK166" s="136"/>
      <c r="DL166" s="136"/>
      <c r="DM166" s="136"/>
      <c r="DN166" s="136"/>
      <c r="DO166" s="136"/>
      <c r="DP166" s="136"/>
      <c r="DQ166" s="136"/>
      <c r="DR166" s="136"/>
      <c r="DS166" s="136"/>
      <c r="DT166" s="136"/>
      <c r="DU166" s="136"/>
      <c r="DV166" s="136"/>
      <c r="DW166" s="136"/>
      <c r="DX166" s="135"/>
      <c r="DY166" s="135"/>
      <c r="DZ166" s="135"/>
      <c r="EA166" s="135"/>
      <c r="EB166" s="136"/>
      <c r="EC166" s="135"/>
      <c r="ED166" s="136"/>
      <c r="EE166" s="136"/>
      <c r="EF166" s="135"/>
      <c r="EG166" s="135"/>
      <c r="EH166" s="136"/>
      <c r="EI166" s="135"/>
      <c r="EJ166" s="135"/>
      <c r="EK166" s="135"/>
      <c r="EL166" s="135"/>
      <c r="EM166" s="136"/>
      <c r="EN166" s="136"/>
      <c r="EO166" s="136"/>
      <c r="EP166" s="136"/>
      <c r="EQ166" s="136"/>
      <c r="ER166" s="135"/>
      <c r="ES166" s="136"/>
      <c r="ET166" s="135"/>
      <c r="EU166" s="136"/>
      <c r="EV166" s="136"/>
      <c r="EW166" s="136"/>
      <c r="EX166" s="136"/>
      <c r="EY166" s="136"/>
      <c r="EZ166" s="136"/>
      <c r="FA166" s="136"/>
      <c r="FB166" s="136"/>
      <c r="FC166" s="135"/>
      <c r="FD166" s="136"/>
      <c r="FE166" s="135"/>
      <c r="FF166" s="136"/>
      <c r="FG166" s="136"/>
      <c r="FH166" s="135"/>
      <c r="FI166" s="135"/>
      <c r="FJ166" s="136"/>
      <c r="FK166" s="136"/>
      <c r="FL166" s="136"/>
      <c r="FM166" s="136"/>
      <c r="FN166" s="136"/>
      <c r="FO166" s="136"/>
      <c r="FP166" s="136"/>
      <c r="FQ166" s="136"/>
      <c r="FR166" s="135"/>
      <c r="FS166" s="135"/>
      <c r="FT166" s="135"/>
      <c r="FU166" s="136"/>
      <c r="FV166" s="135"/>
      <c r="FW166" s="135"/>
      <c r="FX166" s="135"/>
      <c r="FY166" s="136"/>
      <c r="FZ166" s="136"/>
      <c r="GA166" s="136"/>
      <c r="GB166" s="136"/>
      <c r="GC166" s="136"/>
      <c r="GD166" s="135"/>
      <c r="GE166" s="135"/>
      <c r="GF166" s="136"/>
      <c r="GG166" s="135"/>
      <c r="GH166" s="136"/>
      <c r="GI166" s="135"/>
      <c r="GJ166" s="135"/>
      <c r="GK166" s="135"/>
      <c r="GL166" s="135"/>
      <c r="GM166" s="135"/>
      <c r="GN166" s="135"/>
      <c r="GO166" s="135"/>
      <c r="GP166" s="135"/>
      <c r="GQ166" s="135"/>
      <c r="GR166" s="135"/>
      <c r="GS166" s="135"/>
      <c r="GT166" s="135"/>
      <c r="GU166" s="135"/>
      <c r="GV166" s="135"/>
      <c r="GW166" s="135"/>
      <c r="GX166" s="135"/>
      <c r="GY166" s="135"/>
      <c r="GZ166" s="136"/>
      <c r="HA166" s="135"/>
      <c r="HB166" s="135"/>
      <c r="HC166" s="135"/>
      <c r="HD166" s="136"/>
      <c r="HE166" s="135"/>
      <c r="HF166" s="135"/>
      <c r="HG166" s="136"/>
      <c r="HH166" s="136"/>
      <c r="HI166" s="135"/>
      <c r="HJ166" s="136"/>
      <c r="HK166" s="136"/>
      <c r="HL166" s="135"/>
      <c r="HM166" s="136"/>
      <c r="HN166" s="136"/>
      <c r="HO166" s="135"/>
      <c r="HP166" s="136"/>
      <c r="HQ166" s="135"/>
      <c r="HR166" s="135"/>
      <c r="HS166" s="135">
        <v>1</v>
      </c>
      <c r="HT166" s="135">
        <v>1</v>
      </c>
      <c r="HU166" s="135"/>
      <c r="HV166" s="136"/>
      <c r="HW166" s="136"/>
      <c r="HX166" s="135"/>
      <c r="HY166" s="135"/>
      <c r="HZ166" s="136"/>
      <c r="IA166" s="135"/>
      <c r="IB166" s="135"/>
      <c r="IC166" s="136"/>
      <c r="ID166" s="136"/>
      <c r="IE166" s="136"/>
      <c r="IF166" s="136"/>
      <c r="IG166" s="134">
        <f t="shared" si="5"/>
        <v>2</v>
      </c>
      <c r="IH166" s="129" t="s">
        <v>708</v>
      </c>
      <c r="II166" s="133">
        <v>163</v>
      </c>
      <c r="IJ166" s="220"/>
      <c r="IL166" s="133">
        <v>163</v>
      </c>
    </row>
    <row r="167" spans="1:246" ht="26.25">
      <c r="A167" s="134">
        <f t="shared" si="4"/>
        <v>2</v>
      </c>
      <c r="B167" s="220"/>
      <c r="C167" s="133">
        <v>164</v>
      </c>
      <c r="D167" s="129" t="s">
        <v>710</v>
      </c>
      <c r="E167" s="135"/>
      <c r="F167" s="135"/>
      <c r="G167" s="136"/>
      <c r="H167" s="136"/>
      <c r="I167" s="136"/>
      <c r="J167" s="135"/>
      <c r="K167" s="136"/>
      <c r="L167" s="136"/>
      <c r="M167" s="135"/>
      <c r="N167" s="135"/>
      <c r="O167" s="136"/>
      <c r="P167" s="135"/>
      <c r="Q167" s="136"/>
      <c r="R167" s="136"/>
      <c r="S167" s="136"/>
      <c r="T167" s="135"/>
      <c r="U167" s="135"/>
      <c r="V167" s="136"/>
      <c r="W167" s="136"/>
      <c r="X167" s="135"/>
      <c r="Y167" s="136"/>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6"/>
      <c r="DF167" s="136"/>
      <c r="DG167" s="136"/>
      <c r="DH167" s="136"/>
      <c r="DI167" s="136"/>
      <c r="DJ167" s="136"/>
      <c r="DK167" s="136"/>
      <c r="DL167" s="136"/>
      <c r="DM167" s="136"/>
      <c r="DN167" s="136"/>
      <c r="DO167" s="136"/>
      <c r="DP167" s="136"/>
      <c r="DQ167" s="136"/>
      <c r="DR167" s="136"/>
      <c r="DS167" s="136"/>
      <c r="DT167" s="136"/>
      <c r="DU167" s="136"/>
      <c r="DV167" s="136"/>
      <c r="DW167" s="136"/>
      <c r="DX167" s="135"/>
      <c r="DY167" s="135"/>
      <c r="DZ167" s="135"/>
      <c r="EA167" s="135"/>
      <c r="EB167" s="136"/>
      <c r="EC167" s="135"/>
      <c r="ED167" s="136"/>
      <c r="EE167" s="136"/>
      <c r="EF167" s="135"/>
      <c r="EG167" s="135"/>
      <c r="EH167" s="136"/>
      <c r="EI167" s="135"/>
      <c r="EJ167" s="135"/>
      <c r="EK167" s="135"/>
      <c r="EL167" s="135"/>
      <c r="EM167" s="136"/>
      <c r="EN167" s="136"/>
      <c r="EO167" s="136"/>
      <c r="EP167" s="136"/>
      <c r="EQ167" s="136"/>
      <c r="ER167" s="135"/>
      <c r="ES167" s="136"/>
      <c r="ET167" s="135"/>
      <c r="EU167" s="136"/>
      <c r="EV167" s="136"/>
      <c r="EW167" s="136"/>
      <c r="EX167" s="136"/>
      <c r="EY167" s="136"/>
      <c r="EZ167" s="136"/>
      <c r="FA167" s="136"/>
      <c r="FB167" s="136"/>
      <c r="FC167" s="135"/>
      <c r="FD167" s="136"/>
      <c r="FE167" s="135"/>
      <c r="FF167" s="136"/>
      <c r="FG167" s="136"/>
      <c r="FH167" s="135"/>
      <c r="FI167" s="135"/>
      <c r="FJ167" s="136"/>
      <c r="FK167" s="136"/>
      <c r="FL167" s="136"/>
      <c r="FM167" s="136"/>
      <c r="FN167" s="136"/>
      <c r="FO167" s="136"/>
      <c r="FP167" s="136"/>
      <c r="FQ167" s="136"/>
      <c r="FR167" s="135"/>
      <c r="FS167" s="135"/>
      <c r="FT167" s="135"/>
      <c r="FU167" s="136"/>
      <c r="FV167" s="135"/>
      <c r="FW167" s="135"/>
      <c r="FX167" s="135"/>
      <c r="FY167" s="136"/>
      <c r="FZ167" s="136"/>
      <c r="GA167" s="136"/>
      <c r="GB167" s="136"/>
      <c r="GC167" s="136"/>
      <c r="GD167" s="135"/>
      <c r="GE167" s="135"/>
      <c r="GF167" s="136"/>
      <c r="GG167" s="135"/>
      <c r="GH167" s="136"/>
      <c r="GI167" s="135"/>
      <c r="GJ167" s="135"/>
      <c r="GK167" s="135"/>
      <c r="GL167" s="135"/>
      <c r="GM167" s="135"/>
      <c r="GN167" s="135"/>
      <c r="GO167" s="135"/>
      <c r="GP167" s="135"/>
      <c r="GQ167" s="135"/>
      <c r="GR167" s="135"/>
      <c r="GS167" s="135"/>
      <c r="GT167" s="135"/>
      <c r="GU167" s="135"/>
      <c r="GV167" s="135"/>
      <c r="GW167" s="135"/>
      <c r="GX167" s="135"/>
      <c r="GY167" s="135"/>
      <c r="GZ167" s="136"/>
      <c r="HA167" s="135"/>
      <c r="HB167" s="135"/>
      <c r="HC167" s="135"/>
      <c r="HD167" s="136"/>
      <c r="HE167" s="135"/>
      <c r="HF167" s="135"/>
      <c r="HG167" s="136"/>
      <c r="HH167" s="136"/>
      <c r="HI167" s="135"/>
      <c r="HJ167" s="136"/>
      <c r="HK167" s="136"/>
      <c r="HL167" s="135"/>
      <c r="HM167" s="136"/>
      <c r="HN167" s="136"/>
      <c r="HO167" s="135"/>
      <c r="HP167" s="136"/>
      <c r="HQ167" s="135"/>
      <c r="HR167" s="135"/>
      <c r="HS167" s="135"/>
      <c r="HT167" s="135"/>
      <c r="HU167" s="135">
        <v>1</v>
      </c>
      <c r="HV167" s="136"/>
      <c r="HW167" s="136"/>
      <c r="HX167" s="135"/>
      <c r="HY167" s="135">
        <v>1</v>
      </c>
      <c r="HZ167" s="136"/>
      <c r="IA167" s="135"/>
      <c r="IB167" s="135"/>
      <c r="IC167" s="136"/>
      <c r="ID167" s="136"/>
      <c r="IE167" s="136"/>
      <c r="IF167" s="136"/>
      <c r="IG167" s="134">
        <f t="shared" si="5"/>
        <v>2</v>
      </c>
      <c r="IH167" s="129" t="s">
        <v>710</v>
      </c>
      <c r="II167" s="133">
        <v>164</v>
      </c>
      <c r="IJ167" s="220"/>
      <c r="IL167" s="133">
        <v>164</v>
      </c>
    </row>
    <row r="168" spans="1:246" ht="26.25">
      <c r="A168" s="134">
        <f t="shared" si="4"/>
        <v>3</v>
      </c>
      <c r="B168" s="220"/>
      <c r="C168" s="133">
        <v>165</v>
      </c>
      <c r="D168" s="129" t="s">
        <v>712</v>
      </c>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6"/>
      <c r="CY168" s="136"/>
      <c r="CZ168" s="136"/>
      <c r="DA168" s="136"/>
      <c r="DB168" s="136"/>
      <c r="DC168" s="136"/>
      <c r="DD168" s="136"/>
      <c r="DE168" s="136"/>
      <c r="DF168" s="136"/>
      <c r="DG168" s="136"/>
      <c r="DH168" s="136"/>
      <c r="DI168" s="136"/>
      <c r="DJ168" s="136"/>
      <c r="DK168" s="136"/>
      <c r="DL168" s="136"/>
      <c r="DM168" s="136"/>
      <c r="DN168" s="136"/>
      <c r="DO168" s="136"/>
      <c r="DP168" s="136"/>
      <c r="DQ168" s="136"/>
      <c r="DR168" s="136"/>
      <c r="DS168" s="136"/>
      <c r="DT168" s="136"/>
      <c r="DU168" s="136"/>
      <c r="DV168" s="136"/>
      <c r="DW168" s="136"/>
      <c r="DX168" s="136"/>
      <c r="DY168" s="136"/>
      <c r="DZ168" s="136"/>
      <c r="EA168" s="136"/>
      <c r="EB168" s="136"/>
      <c r="EC168" s="136"/>
      <c r="ED168" s="136"/>
      <c r="EE168" s="136"/>
      <c r="EF168" s="136"/>
      <c r="EG168" s="136"/>
      <c r="EH168" s="136"/>
      <c r="EI168" s="136"/>
      <c r="EJ168" s="136"/>
      <c r="EK168" s="136"/>
      <c r="EL168" s="136"/>
      <c r="EM168" s="136"/>
      <c r="EN168" s="136"/>
      <c r="EO168" s="136"/>
      <c r="EP168" s="136"/>
      <c r="EQ168" s="136"/>
      <c r="ER168" s="136"/>
      <c r="ES168" s="136"/>
      <c r="ET168" s="136"/>
      <c r="EU168" s="136"/>
      <c r="EV168" s="136"/>
      <c r="EW168" s="136"/>
      <c r="EX168" s="136"/>
      <c r="EY168" s="136"/>
      <c r="EZ168" s="136"/>
      <c r="FA168" s="136"/>
      <c r="FB168" s="136"/>
      <c r="FC168" s="136"/>
      <c r="FD168" s="136"/>
      <c r="FE168" s="136"/>
      <c r="FF168" s="136"/>
      <c r="FG168" s="136"/>
      <c r="FH168" s="136"/>
      <c r="FI168" s="136"/>
      <c r="FJ168" s="136"/>
      <c r="FK168" s="136"/>
      <c r="FL168" s="136"/>
      <c r="FM168" s="136"/>
      <c r="FN168" s="136"/>
      <c r="FO168" s="136"/>
      <c r="FP168" s="136"/>
      <c r="FQ168" s="136"/>
      <c r="FR168" s="136"/>
      <c r="FS168" s="136"/>
      <c r="FT168" s="136"/>
      <c r="FU168" s="136"/>
      <c r="FV168" s="136"/>
      <c r="FW168" s="136"/>
      <c r="FX168" s="136"/>
      <c r="FY168" s="136"/>
      <c r="FZ168" s="136"/>
      <c r="GA168" s="136"/>
      <c r="GB168" s="136"/>
      <c r="GC168" s="136"/>
      <c r="GD168" s="136"/>
      <c r="GE168" s="136"/>
      <c r="GF168" s="136"/>
      <c r="GG168" s="136"/>
      <c r="GH168" s="136"/>
      <c r="GI168" s="136"/>
      <c r="GJ168" s="136"/>
      <c r="GK168" s="136"/>
      <c r="GL168" s="136"/>
      <c r="GM168" s="136"/>
      <c r="GN168" s="136"/>
      <c r="GO168" s="136"/>
      <c r="GP168" s="136"/>
      <c r="GQ168" s="136"/>
      <c r="GR168" s="136"/>
      <c r="GS168" s="136"/>
      <c r="GT168" s="136"/>
      <c r="GU168" s="136"/>
      <c r="GV168" s="136"/>
      <c r="GW168" s="136"/>
      <c r="GX168" s="136"/>
      <c r="GY168" s="136"/>
      <c r="GZ168" s="136"/>
      <c r="HA168" s="136"/>
      <c r="HB168" s="136"/>
      <c r="HC168" s="136"/>
      <c r="HD168" s="136"/>
      <c r="HE168" s="136"/>
      <c r="HF168" s="136"/>
      <c r="HG168" s="136"/>
      <c r="HH168" s="136"/>
      <c r="HI168" s="136"/>
      <c r="HJ168" s="136"/>
      <c r="HK168" s="136"/>
      <c r="HL168" s="136"/>
      <c r="HM168" s="136">
        <v>1</v>
      </c>
      <c r="HN168" s="136">
        <v>1</v>
      </c>
      <c r="HO168" s="136"/>
      <c r="HP168" s="136"/>
      <c r="HQ168" s="136"/>
      <c r="HR168" s="136"/>
      <c r="HS168" s="136"/>
      <c r="HT168" s="136"/>
      <c r="HU168" s="136"/>
      <c r="HV168" s="136"/>
      <c r="HW168" s="136"/>
      <c r="HX168" s="136"/>
      <c r="HY168" s="136"/>
      <c r="HZ168" s="136">
        <v>1</v>
      </c>
      <c r="IA168" s="136"/>
      <c r="IB168" s="136"/>
      <c r="IC168" s="136"/>
      <c r="ID168" s="136"/>
      <c r="IE168" s="136"/>
      <c r="IF168" s="136"/>
      <c r="IG168" s="137">
        <f>SUM(E168:IF168)</f>
        <v>3</v>
      </c>
      <c r="IH168" s="129" t="s">
        <v>712</v>
      </c>
      <c r="II168" s="133">
        <v>165</v>
      </c>
      <c r="IJ168" s="220"/>
      <c r="IL168" s="133">
        <v>165</v>
      </c>
    </row>
    <row r="169" spans="1:246" ht="26.25">
      <c r="A169" s="134">
        <f t="shared" si="4"/>
        <v>2</v>
      </c>
      <c r="B169" s="220"/>
      <c r="C169" s="133">
        <v>166</v>
      </c>
      <c r="D169" s="129" t="s">
        <v>713</v>
      </c>
      <c r="E169" s="135"/>
      <c r="F169" s="135"/>
      <c r="G169" s="136"/>
      <c r="H169" s="136"/>
      <c r="I169" s="136"/>
      <c r="J169" s="135"/>
      <c r="K169" s="136"/>
      <c r="L169" s="136"/>
      <c r="M169" s="135"/>
      <c r="N169" s="135"/>
      <c r="O169" s="136"/>
      <c r="P169" s="135"/>
      <c r="Q169" s="136"/>
      <c r="R169" s="136"/>
      <c r="S169" s="136"/>
      <c r="T169" s="135"/>
      <c r="U169" s="135"/>
      <c r="V169" s="136"/>
      <c r="W169" s="136"/>
      <c r="X169" s="135"/>
      <c r="Y169" s="136"/>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6"/>
      <c r="DF169" s="136"/>
      <c r="DG169" s="136"/>
      <c r="DH169" s="136"/>
      <c r="DI169" s="136"/>
      <c r="DJ169" s="136"/>
      <c r="DK169" s="136"/>
      <c r="DL169" s="136"/>
      <c r="DM169" s="136"/>
      <c r="DN169" s="136"/>
      <c r="DO169" s="136"/>
      <c r="DP169" s="136"/>
      <c r="DQ169" s="136"/>
      <c r="DR169" s="136"/>
      <c r="DS169" s="136"/>
      <c r="DT169" s="136"/>
      <c r="DU169" s="136"/>
      <c r="DV169" s="136"/>
      <c r="DW169" s="136"/>
      <c r="DX169" s="135"/>
      <c r="DY169" s="135"/>
      <c r="DZ169" s="135"/>
      <c r="EA169" s="135"/>
      <c r="EB169" s="136"/>
      <c r="EC169" s="135"/>
      <c r="ED169" s="136"/>
      <c r="EE169" s="136"/>
      <c r="EF169" s="135"/>
      <c r="EG169" s="135"/>
      <c r="EH169" s="136"/>
      <c r="EI169" s="135"/>
      <c r="EJ169" s="135"/>
      <c r="EK169" s="135"/>
      <c r="EL169" s="135"/>
      <c r="EM169" s="136"/>
      <c r="EN169" s="136"/>
      <c r="EO169" s="136"/>
      <c r="EP169" s="136"/>
      <c r="EQ169" s="136"/>
      <c r="ER169" s="135"/>
      <c r="ES169" s="136"/>
      <c r="ET169" s="135"/>
      <c r="EU169" s="136"/>
      <c r="EV169" s="136"/>
      <c r="EW169" s="136"/>
      <c r="EX169" s="136"/>
      <c r="EY169" s="136"/>
      <c r="EZ169" s="136"/>
      <c r="FA169" s="136"/>
      <c r="FB169" s="136"/>
      <c r="FC169" s="135"/>
      <c r="FD169" s="136"/>
      <c r="FE169" s="135"/>
      <c r="FF169" s="136"/>
      <c r="FG169" s="136"/>
      <c r="FH169" s="135"/>
      <c r="FI169" s="135"/>
      <c r="FJ169" s="136"/>
      <c r="FK169" s="136"/>
      <c r="FL169" s="136"/>
      <c r="FM169" s="136"/>
      <c r="FN169" s="136"/>
      <c r="FO169" s="136"/>
      <c r="FP169" s="136"/>
      <c r="FQ169" s="136"/>
      <c r="FR169" s="135"/>
      <c r="FS169" s="135"/>
      <c r="FT169" s="135"/>
      <c r="FU169" s="136"/>
      <c r="FV169" s="135"/>
      <c r="FW169" s="135"/>
      <c r="FX169" s="135"/>
      <c r="FY169" s="136"/>
      <c r="FZ169" s="136"/>
      <c r="GA169" s="136"/>
      <c r="GB169" s="136"/>
      <c r="GC169" s="136"/>
      <c r="GD169" s="135"/>
      <c r="GE169" s="135"/>
      <c r="GF169" s="136"/>
      <c r="GG169" s="135"/>
      <c r="GH169" s="136"/>
      <c r="GI169" s="135"/>
      <c r="GJ169" s="135"/>
      <c r="GK169" s="135"/>
      <c r="GL169" s="135"/>
      <c r="GM169" s="135"/>
      <c r="GN169" s="135"/>
      <c r="GO169" s="135"/>
      <c r="GP169" s="135"/>
      <c r="GQ169" s="135"/>
      <c r="GR169" s="135"/>
      <c r="GS169" s="135"/>
      <c r="GT169" s="135"/>
      <c r="GU169" s="135"/>
      <c r="GV169" s="135"/>
      <c r="GW169" s="135"/>
      <c r="GX169" s="135"/>
      <c r="GY169" s="135"/>
      <c r="GZ169" s="136"/>
      <c r="HA169" s="135"/>
      <c r="HB169" s="135"/>
      <c r="HC169" s="135"/>
      <c r="HD169" s="136"/>
      <c r="HE169" s="135"/>
      <c r="HF169" s="135"/>
      <c r="HG169" s="136"/>
      <c r="HH169" s="136"/>
      <c r="HI169" s="135"/>
      <c r="HJ169" s="136"/>
      <c r="HK169" s="136"/>
      <c r="HL169" s="135"/>
      <c r="HM169" s="136"/>
      <c r="HN169" s="136"/>
      <c r="HO169" s="135"/>
      <c r="HP169" s="136"/>
      <c r="HQ169" s="135"/>
      <c r="HR169" s="135"/>
      <c r="HS169" s="135"/>
      <c r="HT169" s="135">
        <v>1</v>
      </c>
      <c r="HU169" s="135"/>
      <c r="HV169" s="136"/>
      <c r="HW169" s="136"/>
      <c r="HX169" s="135"/>
      <c r="HY169" s="135"/>
      <c r="HZ169" s="136"/>
      <c r="IA169" s="135"/>
      <c r="IB169" s="135">
        <v>1</v>
      </c>
      <c r="IC169" s="136"/>
      <c r="ID169" s="136"/>
      <c r="IE169" s="136"/>
      <c r="IF169" s="136"/>
      <c r="IG169" s="134">
        <f t="shared" si="5"/>
        <v>2</v>
      </c>
      <c r="IH169" s="129" t="s">
        <v>713</v>
      </c>
      <c r="II169" s="133">
        <v>166</v>
      </c>
      <c r="IJ169" s="220"/>
      <c r="IL169" s="133">
        <v>166</v>
      </c>
    </row>
    <row r="170" spans="1:246" ht="26.25">
      <c r="A170" s="134">
        <f t="shared" si="4"/>
        <v>3</v>
      </c>
      <c r="B170" s="220"/>
      <c r="C170" s="133">
        <v>167</v>
      </c>
      <c r="D170" s="129" t="s">
        <v>715</v>
      </c>
      <c r="E170" s="135"/>
      <c r="F170" s="135"/>
      <c r="G170" s="136"/>
      <c r="H170" s="136"/>
      <c r="I170" s="136"/>
      <c r="J170" s="135"/>
      <c r="K170" s="136"/>
      <c r="L170" s="136"/>
      <c r="M170" s="135"/>
      <c r="N170" s="135"/>
      <c r="O170" s="136"/>
      <c r="P170" s="135"/>
      <c r="Q170" s="136"/>
      <c r="R170" s="136"/>
      <c r="S170" s="136"/>
      <c r="T170" s="135"/>
      <c r="U170" s="135"/>
      <c r="V170" s="136"/>
      <c r="W170" s="136"/>
      <c r="X170" s="135"/>
      <c r="Y170" s="136"/>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c r="CV170" s="136"/>
      <c r="CW170" s="136"/>
      <c r="CX170" s="136"/>
      <c r="CY170" s="136"/>
      <c r="CZ170" s="136"/>
      <c r="DA170" s="136"/>
      <c r="DB170" s="136"/>
      <c r="DC170" s="136"/>
      <c r="DD170" s="136"/>
      <c r="DE170" s="136"/>
      <c r="DF170" s="136"/>
      <c r="DG170" s="136"/>
      <c r="DH170" s="136"/>
      <c r="DI170" s="136"/>
      <c r="DJ170" s="136"/>
      <c r="DK170" s="136"/>
      <c r="DL170" s="136"/>
      <c r="DM170" s="136"/>
      <c r="DN170" s="136"/>
      <c r="DO170" s="136"/>
      <c r="DP170" s="136"/>
      <c r="DQ170" s="136"/>
      <c r="DR170" s="136"/>
      <c r="DS170" s="136"/>
      <c r="DT170" s="136"/>
      <c r="DU170" s="136"/>
      <c r="DV170" s="136"/>
      <c r="DW170" s="136"/>
      <c r="DX170" s="135"/>
      <c r="DY170" s="135"/>
      <c r="DZ170" s="135"/>
      <c r="EA170" s="135"/>
      <c r="EB170" s="136"/>
      <c r="EC170" s="135"/>
      <c r="ED170" s="136"/>
      <c r="EE170" s="136"/>
      <c r="EF170" s="135"/>
      <c r="EG170" s="135"/>
      <c r="EH170" s="136"/>
      <c r="EI170" s="135"/>
      <c r="EJ170" s="135"/>
      <c r="EK170" s="135"/>
      <c r="EL170" s="135"/>
      <c r="EM170" s="136"/>
      <c r="EN170" s="136"/>
      <c r="EO170" s="136"/>
      <c r="EP170" s="136"/>
      <c r="EQ170" s="136"/>
      <c r="ER170" s="135"/>
      <c r="ES170" s="136"/>
      <c r="ET170" s="135"/>
      <c r="EU170" s="136"/>
      <c r="EV170" s="136"/>
      <c r="EW170" s="136"/>
      <c r="EX170" s="136"/>
      <c r="EY170" s="136"/>
      <c r="EZ170" s="136"/>
      <c r="FA170" s="136"/>
      <c r="FB170" s="136"/>
      <c r="FC170" s="135"/>
      <c r="FD170" s="136"/>
      <c r="FE170" s="135"/>
      <c r="FF170" s="136"/>
      <c r="FG170" s="136"/>
      <c r="FH170" s="135"/>
      <c r="FI170" s="135"/>
      <c r="FJ170" s="136"/>
      <c r="FK170" s="136"/>
      <c r="FL170" s="136"/>
      <c r="FM170" s="136"/>
      <c r="FN170" s="136"/>
      <c r="FO170" s="136"/>
      <c r="FP170" s="136"/>
      <c r="FQ170" s="136"/>
      <c r="FR170" s="135"/>
      <c r="FS170" s="135"/>
      <c r="FT170" s="135"/>
      <c r="FU170" s="136"/>
      <c r="FV170" s="135"/>
      <c r="FW170" s="135"/>
      <c r="FX170" s="135"/>
      <c r="FY170" s="136"/>
      <c r="FZ170" s="136"/>
      <c r="GA170" s="136"/>
      <c r="GB170" s="136"/>
      <c r="GC170" s="136"/>
      <c r="GD170" s="135"/>
      <c r="GE170" s="135"/>
      <c r="GF170" s="136"/>
      <c r="GG170" s="135"/>
      <c r="GH170" s="136"/>
      <c r="GI170" s="135"/>
      <c r="GJ170" s="135"/>
      <c r="GK170" s="135"/>
      <c r="GL170" s="135"/>
      <c r="GM170" s="135"/>
      <c r="GN170" s="135"/>
      <c r="GO170" s="135"/>
      <c r="GP170" s="135"/>
      <c r="GQ170" s="135"/>
      <c r="GR170" s="135"/>
      <c r="GS170" s="135"/>
      <c r="GT170" s="135"/>
      <c r="GU170" s="135"/>
      <c r="GV170" s="135"/>
      <c r="GW170" s="135"/>
      <c r="GX170" s="135"/>
      <c r="GY170" s="135"/>
      <c r="GZ170" s="136"/>
      <c r="HA170" s="135"/>
      <c r="HB170" s="135"/>
      <c r="HC170" s="135"/>
      <c r="HD170" s="136"/>
      <c r="HE170" s="135"/>
      <c r="HF170" s="135"/>
      <c r="HG170" s="136"/>
      <c r="HH170" s="136"/>
      <c r="HI170" s="135"/>
      <c r="HJ170" s="136"/>
      <c r="HK170" s="136"/>
      <c r="HL170" s="135"/>
      <c r="HM170" s="136"/>
      <c r="HN170" s="136"/>
      <c r="HO170" s="135"/>
      <c r="HP170" s="136"/>
      <c r="HQ170" s="135"/>
      <c r="HR170" s="135"/>
      <c r="HS170" s="135"/>
      <c r="HT170" s="135"/>
      <c r="HU170" s="135"/>
      <c r="HV170" s="136">
        <v>1</v>
      </c>
      <c r="HW170" s="136"/>
      <c r="HX170" s="135"/>
      <c r="HY170" s="135"/>
      <c r="HZ170" s="136">
        <v>1</v>
      </c>
      <c r="IA170" s="135">
        <v>1</v>
      </c>
      <c r="IB170" s="135"/>
      <c r="IC170" s="136"/>
      <c r="ID170" s="136"/>
      <c r="IE170" s="136"/>
      <c r="IF170" s="136"/>
      <c r="IG170" s="137">
        <f>SUM(E170:IF170)</f>
        <v>3</v>
      </c>
      <c r="IH170" s="129" t="s">
        <v>715</v>
      </c>
      <c r="II170" s="133">
        <v>167</v>
      </c>
      <c r="IJ170" s="220"/>
      <c r="IL170" s="133">
        <v>167</v>
      </c>
    </row>
    <row r="171" spans="1:246" ht="26.25">
      <c r="A171" s="134">
        <f t="shared" si="4"/>
        <v>2</v>
      </c>
      <c r="B171" s="220"/>
      <c r="C171" s="133">
        <v>168</v>
      </c>
      <c r="D171" s="129" t="s">
        <v>717</v>
      </c>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6"/>
      <c r="DF171" s="136"/>
      <c r="DG171" s="136"/>
      <c r="DH171" s="136"/>
      <c r="DI171" s="136"/>
      <c r="DJ171" s="136"/>
      <c r="DK171" s="136"/>
      <c r="DL171" s="136"/>
      <c r="DM171" s="136"/>
      <c r="DN171" s="136"/>
      <c r="DO171" s="136"/>
      <c r="DP171" s="136"/>
      <c r="DQ171" s="136"/>
      <c r="DR171" s="136"/>
      <c r="DS171" s="136"/>
      <c r="DT171" s="136"/>
      <c r="DU171" s="136"/>
      <c r="DV171" s="136"/>
      <c r="DW171" s="136"/>
      <c r="DX171" s="136"/>
      <c r="DY171" s="136"/>
      <c r="DZ171" s="136"/>
      <c r="EA171" s="136"/>
      <c r="EB171" s="136"/>
      <c r="EC171" s="136"/>
      <c r="ED171" s="136"/>
      <c r="EE171" s="136"/>
      <c r="EF171" s="136"/>
      <c r="EG171" s="136"/>
      <c r="EH171" s="136"/>
      <c r="EI171" s="136"/>
      <c r="EJ171" s="136"/>
      <c r="EK171" s="136"/>
      <c r="EL171" s="136"/>
      <c r="EM171" s="136"/>
      <c r="EN171" s="136"/>
      <c r="EO171" s="136"/>
      <c r="EP171" s="136"/>
      <c r="EQ171" s="136"/>
      <c r="ER171" s="136"/>
      <c r="ES171" s="136"/>
      <c r="ET171" s="136"/>
      <c r="EU171" s="136"/>
      <c r="EV171" s="136"/>
      <c r="EW171" s="136"/>
      <c r="EX171" s="136"/>
      <c r="EY171" s="136"/>
      <c r="EZ171" s="136"/>
      <c r="FA171" s="136"/>
      <c r="FB171" s="136"/>
      <c r="FC171" s="136"/>
      <c r="FD171" s="136"/>
      <c r="FE171" s="136"/>
      <c r="FF171" s="136"/>
      <c r="FG171" s="136"/>
      <c r="FH171" s="136"/>
      <c r="FI171" s="136"/>
      <c r="FJ171" s="136"/>
      <c r="FK171" s="136"/>
      <c r="FL171" s="136"/>
      <c r="FM171" s="136"/>
      <c r="FN171" s="136"/>
      <c r="FO171" s="136"/>
      <c r="FP171" s="136"/>
      <c r="FQ171" s="136"/>
      <c r="FR171" s="136"/>
      <c r="FS171" s="136"/>
      <c r="FT171" s="136"/>
      <c r="FU171" s="136"/>
      <c r="FV171" s="136"/>
      <c r="FW171" s="136"/>
      <c r="FX171" s="136"/>
      <c r="FY171" s="136"/>
      <c r="FZ171" s="136"/>
      <c r="GA171" s="136">
        <v>1</v>
      </c>
      <c r="GB171" s="136"/>
      <c r="GC171" s="136"/>
      <c r="GD171" s="136"/>
      <c r="GE171" s="136"/>
      <c r="GF171" s="136"/>
      <c r="GG171" s="136"/>
      <c r="GH171" s="136"/>
      <c r="GI171" s="136"/>
      <c r="GJ171" s="136"/>
      <c r="GK171" s="136"/>
      <c r="GL171" s="136"/>
      <c r="GM171" s="136"/>
      <c r="GN171" s="136"/>
      <c r="GO171" s="136"/>
      <c r="GP171" s="136"/>
      <c r="GQ171" s="136"/>
      <c r="GR171" s="136"/>
      <c r="GS171" s="136"/>
      <c r="GT171" s="136"/>
      <c r="GU171" s="136"/>
      <c r="GV171" s="136"/>
      <c r="GW171" s="136"/>
      <c r="GX171" s="136"/>
      <c r="GY171" s="136"/>
      <c r="GZ171" s="136"/>
      <c r="HA171" s="136"/>
      <c r="HB171" s="136"/>
      <c r="HC171" s="136"/>
      <c r="HD171" s="136"/>
      <c r="HE171" s="136"/>
      <c r="HF171" s="136"/>
      <c r="HG171" s="136"/>
      <c r="HH171" s="136"/>
      <c r="HI171" s="136"/>
      <c r="HJ171" s="136"/>
      <c r="HK171" s="136"/>
      <c r="HL171" s="136"/>
      <c r="HM171" s="136"/>
      <c r="HN171" s="136"/>
      <c r="HO171" s="136"/>
      <c r="HP171" s="136"/>
      <c r="HQ171" s="136"/>
      <c r="HR171" s="136"/>
      <c r="HS171" s="136"/>
      <c r="HT171" s="136"/>
      <c r="HU171" s="136"/>
      <c r="HV171" s="136">
        <v>1</v>
      </c>
      <c r="HW171" s="136"/>
      <c r="HX171" s="136"/>
      <c r="HY171" s="136"/>
      <c r="HZ171" s="136"/>
      <c r="IA171" s="136"/>
      <c r="IB171" s="136"/>
      <c r="IC171" s="136"/>
      <c r="ID171" s="136"/>
      <c r="IE171" s="136"/>
      <c r="IF171" s="136"/>
      <c r="IG171" s="134">
        <f t="shared" si="5"/>
        <v>2</v>
      </c>
      <c r="IH171" s="129" t="s">
        <v>717</v>
      </c>
      <c r="II171" s="133">
        <v>168</v>
      </c>
      <c r="IJ171" s="220"/>
      <c r="IL171" s="133">
        <v>168</v>
      </c>
    </row>
    <row r="172" spans="1:246" ht="26.25">
      <c r="A172" s="134">
        <f t="shared" si="4"/>
        <v>2</v>
      </c>
      <c r="B172" s="220"/>
      <c r="C172" s="133">
        <v>169</v>
      </c>
      <c r="D172" s="129" t="s">
        <v>719</v>
      </c>
      <c r="E172" s="136"/>
      <c r="F172" s="136"/>
      <c r="G172" s="136">
        <v>1</v>
      </c>
      <c r="H172" s="136"/>
      <c r="I172" s="136"/>
      <c r="J172" s="136"/>
      <c r="K172" s="136"/>
      <c r="L172" s="136"/>
      <c r="M172" s="136"/>
      <c r="N172" s="136"/>
      <c r="O172" s="136"/>
      <c r="P172" s="136"/>
      <c r="Q172" s="136"/>
      <c r="R172" s="136"/>
      <c r="S172" s="136"/>
      <c r="T172" s="136"/>
      <c r="U172" s="136"/>
      <c r="V172" s="136"/>
      <c r="W172" s="136"/>
      <c r="X172" s="136"/>
      <c r="Y172" s="136">
        <v>1</v>
      </c>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6"/>
      <c r="CY172" s="136"/>
      <c r="CZ172" s="136"/>
      <c r="DA172" s="136"/>
      <c r="DB172" s="136"/>
      <c r="DC172" s="136"/>
      <c r="DD172" s="136"/>
      <c r="DE172" s="136"/>
      <c r="DF172" s="136"/>
      <c r="DG172" s="136"/>
      <c r="DH172" s="136"/>
      <c r="DI172" s="136"/>
      <c r="DJ172" s="136"/>
      <c r="DK172" s="136"/>
      <c r="DL172" s="136"/>
      <c r="DM172" s="136"/>
      <c r="DN172" s="136"/>
      <c r="DO172" s="136"/>
      <c r="DP172" s="136"/>
      <c r="DQ172" s="136"/>
      <c r="DR172" s="136"/>
      <c r="DS172" s="136"/>
      <c r="DT172" s="136"/>
      <c r="DU172" s="136"/>
      <c r="DV172" s="136"/>
      <c r="DW172" s="136"/>
      <c r="DX172" s="136"/>
      <c r="DY172" s="136"/>
      <c r="DZ172" s="136"/>
      <c r="EA172" s="136"/>
      <c r="EB172" s="136"/>
      <c r="EC172" s="136"/>
      <c r="ED172" s="136"/>
      <c r="EE172" s="136"/>
      <c r="EF172" s="136"/>
      <c r="EG172" s="136"/>
      <c r="EH172" s="136"/>
      <c r="EI172" s="136"/>
      <c r="EJ172" s="136"/>
      <c r="EK172" s="136"/>
      <c r="EL172" s="136"/>
      <c r="EM172" s="136"/>
      <c r="EN172" s="136"/>
      <c r="EO172" s="136"/>
      <c r="EP172" s="136"/>
      <c r="EQ172" s="136"/>
      <c r="ER172" s="136"/>
      <c r="ES172" s="136"/>
      <c r="ET172" s="136"/>
      <c r="EU172" s="136"/>
      <c r="EV172" s="136"/>
      <c r="EW172" s="136"/>
      <c r="EX172" s="136"/>
      <c r="EY172" s="136"/>
      <c r="EZ172" s="136"/>
      <c r="FA172" s="136"/>
      <c r="FB172" s="136"/>
      <c r="FC172" s="136"/>
      <c r="FD172" s="136"/>
      <c r="FE172" s="136"/>
      <c r="FF172" s="136"/>
      <c r="FG172" s="136"/>
      <c r="FH172" s="136"/>
      <c r="FI172" s="136"/>
      <c r="FJ172" s="136"/>
      <c r="FK172" s="136"/>
      <c r="FL172" s="136"/>
      <c r="FM172" s="136"/>
      <c r="FN172" s="136"/>
      <c r="FO172" s="136"/>
      <c r="FP172" s="136"/>
      <c r="FQ172" s="136"/>
      <c r="FR172" s="136"/>
      <c r="FS172" s="136"/>
      <c r="FT172" s="136"/>
      <c r="FU172" s="136"/>
      <c r="FV172" s="136"/>
      <c r="FW172" s="136"/>
      <c r="FX172" s="136"/>
      <c r="FY172" s="136"/>
      <c r="FZ172" s="136"/>
      <c r="GA172" s="136"/>
      <c r="GB172" s="136"/>
      <c r="GC172" s="136"/>
      <c r="GD172" s="136"/>
      <c r="GE172" s="136"/>
      <c r="GF172" s="136"/>
      <c r="GG172" s="136"/>
      <c r="GH172" s="136"/>
      <c r="GI172" s="136"/>
      <c r="GJ172" s="136"/>
      <c r="GK172" s="136"/>
      <c r="GL172" s="136"/>
      <c r="GM172" s="136"/>
      <c r="GN172" s="136"/>
      <c r="GO172" s="136"/>
      <c r="GP172" s="136"/>
      <c r="GQ172" s="136"/>
      <c r="GR172" s="136"/>
      <c r="GS172" s="136"/>
      <c r="GT172" s="136"/>
      <c r="GU172" s="136"/>
      <c r="GV172" s="136"/>
      <c r="GW172" s="136"/>
      <c r="GX172" s="136"/>
      <c r="GY172" s="136"/>
      <c r="GZ172" s="136"/>
      <c r="HA172" s="136"/>
      <c r="HB172" s="136"/>
      <c r="HC172" s="136"/>
      <c r="HD172" s="136"/>
      <c r="HE172" s="136"/>
      <c r="HF172" s="136"/>
      <c r="HG172" s="136"/>
      <c r="HH172" s="136"/>
      <c r="HI172" s="136"/>
      <c r="HJ172" s="136"/>
      <c r="HK172" s="136"/>
      <c r="HL172" s="136"/>
      <c r="HM172" s="136"/>
      <c r="HN172" s="136"/>
      <c r="HO172" s="136"/>
      <c r="HP172" s="136"/>
      <c r="HQ172" s="136"/>
      <c r="HR172" s="136"/>
      <c r="HS172" s="136"/>
      <c r="HT172" s="136"/>
      <c r="HU172" s="136"/>
      <c r="HV172" s="136"/>
      <c r="HW172" s="136"/>
      <c r="HX172" s="136"/>
      <c r="HY172" s="136"/>
      <c r="HZ172" s="136"/>
      <c r="IA172" s="136"/>
      <c r="IB172" s="136"/>
      <c r="IC172" s="136"/>
      <c r="ID172" s="136"/>
      <c r="IE172" s="136"/>
      <c r="IF172" s="136"/>
      <c r="IG172" s="134">
        <f t="shared" si="5"/>
        <v>2</v>
      </c>
      <c r="IH172" s="129" t="s">
        <v>719</v>
      </c>
      <c r="II172" s="133">
        <v>169</v>
      </c>
      <c r="IJ172" s="220"/>
      <c r="IL172" s="133">
        <v>169</v>
      </c>
    </row>
    <row r="173" spans="1:246" ht="27" thickBot="1">
      <c r="A173" s="134">
        <f t="shared" si="4"/>
        <v>6</v>
      </c>
      <c r="B173" s="220"/>
      <c r="C173" s="133">
        <v>170</v>
      </c>
      <c r="D173" s="142" t="s">
        <v>721</v>
      </c>
      <c r="E173" s="136"/>
      <c r="F173" s="136"/>
      <c r="G173" s="136"/>
      <c r="H173" s="136"/>
      <c r="I173" s="136"/>
      <c r="J173" s="136"/>
      <c r="K173" s="136"/>
      <c r="L173" s="136"/>
      <c r="M173" s="136"/>
      <c r="N173" s="136"/>
      <c r="O173" s="136"/>
      <c r="P173" s="136"/>
      <c r="Q173" s="136">
        <v>1</v>
      </c>
      <c r="R173" s="136"/>
      <c r="S173" s="136"/>
      <c r="T173" s="136"/>
      <c r="U173" s="136"/>
      <c r="V173" s="136">
        <v>1</v>
      </c>
      <c r="W173" s="136">
        <v>1</v>
      </c>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c r="CW173" s="136"/>
      <c r="CX173" s="136"/>
      <c r="CY173" s="136"/>
      <c r="CZ173" s="136"/>
      <c r="DA173" s="136"/>
      <c r="DB173" s="136"/>
      <c r="DC173" s="136"/>
      <c r="DD173" s="136"/>
      <c r="DE173" s="136"/>
      <c r="DF173" s="136"/>
      <c r="DG173" s="136"/>
      <c r="DH173" s="136"/>
      <c r="DI173" s="136"/>
      <c r="DJ173" s="136"/>
      <c r="DK173" s="136"/>
      <c r="DL173" s="136"/>
      <c r="DM173" s="136"/>
      <c r="DN173" s="136"/>
      <c r="DO173" s="136"/>
      <c r="DP173" s="136"/>
      <c r="DQ173" s="136"/>
      <c r="DR173" s="136"/>
      <c r="DS173" s="136"/>
      <c r="DT173" s="136"/>
      <c r="DU173" s="136"/>
      <c r="DV173" s="136"/>
      <c r="DW173" s="136"/>
      <c r="DX173" s="136"/>
      <c r="DY173" s="136"/>
      <c r="DZ173" s="136"/>
      <c r="EA173" s="136"/>
      <c r="EB173" s="136"/>
      <c r="EC173" s="136"/>
      <c r="ED173" s="136"/>
      <c r="EE173" s="136"/>
      <c r="EF173" s="136"/>
      <c r="EG173" s="136"/>
      <c r="EH173" s="136"/>
      <c r="EI173" s="136"/>
      <c r="EJ173" s="136"/>
      <c r="EK173" s="136"/>
      <c r="EL173" s="136"/>
      <c r="EM173" s="136"/>
      <c r="EN173" s="136"/>
      <c r="EO173" s="136"/>
      <c r="EP173" s="136"/>
      <c r="EQ173" s="136"/>
      <c r="ER173" s="136"/>
      <c r="ES173" s="136"/>
      <c r="ET173" s="136"/>
      <c r="EU173" s="136"/>
      <c r="EV173" s="136"/>
      <c r="EW173" s="136"/>
      <c r="EX173" s="136"/>
      <c r="EY173" s="136"/>
      <c r="EZ173" s="136"/>
      <c r="FA173" s="136"/>
      <c r="FB173" s="136"/>
      <c r="FC173" s="136"/>
      <c r="FD173" s="136"/>
      <c r="FE173" s="136"/>
      <c r="FF173" s="136"/>
      <c r="FG173" s="136"/>
      <c r="FH173" s="136"/>
      <c r="FI173" s="136"/>
      <c r="FJ173" s="136"/>
      <c r="FK173" s="136"/>
      <c r="FL173" s="136"/>
      <c r="FM173" s="136"/>
      <c r="FN173" s="136"/>
      <c r="FO173" s="136"/>
      <c r="FP173" s="136"/>
      <c r="FQ173" s="136"/>
      <c r="FR173" s="136"/>
      <c r="FS173" s="136"/>
      <c r="FT173" s="136"/>
      <c r="FU173" s="136"/>
      <c r="FV173" s="136"/>
      <c r="FW173" s="136"/>
      <c r="FX173" s="136"/>
      <c r="FY173" s="136"/>
      <c r="FZ173" s="136"/>
      <c r="GA173" s="136"/>
      <c r="GB173" s="136"/>
      <c r="GC173" s="136">
        <v>1</v>
      </c>
      <c r="GD173" s="136"/>
      <c r="GE173" s="136"/>
      <c r="GF173" s="136"/>
      <c r="GG173" s="136"/>
      <c r="GH173" s="136"/>
      <c r="GI173" s="136"/>
      <c r="GJ173" s="136"/>
      <c r="GK173" s="136"/>
      <c r="GL173" s="136"/>
      <c r="GM173" s="136"/>
      <c r="GN173" s="136"/>
      <c r="GO173" s="136"/>
      <c r="GP173" s="136"/>
      <c r="GQ173" s="136"/>
      <c r="GR173" s="136"/>
      <c r="GS173" s="136"/>
      <c r="GT173" s="136"/>
      <c r="GU173" s="136"/>
      <c r="GV173" s="136"/>
      <c r="GW173" s="136"/>
      <c r="GX173" s="136"/>
      <c r="GY173" s="136"/>
      <c r="GZ173" s="136"/>
      <c r="HA173" s="136"/>
      <c r="HB173" s="136"/>
      <c r="HC173" s="136"/>
      <c r="HD173" s="136"/>
      <c r="HE173" s="136"/>
      <c r="HF173" s="136"/>
      <c r="HG173" s="136"/>
      <c r="HH173" s="136"/>
      <c r="HI173" s="136"/>
      <c r="HJ173" s="136"/>
      <c r="HK173" s="136"/>
      <c r="HL173" s="136"/>
      <c r="HM173" s="136"/>
      <c r="HN173" s="136"/>
      <c r="HO173" s="136"/>
      <c r="HP173" s="136"/>
      <c r="HQ173" s="136"/>
      <c r="HR173" s="136"/>
      <c r="HS173" s="136"/>
      <c r="HT173" s="136"/>
      <c r="HU173" s="136"/>
      <c r="HV173" s="136"/>
      <c r="HW173" s="136"/>
      <c r="HX173" s="136"/>
      <c r="HY173" s="136"/>
      <c r="HZ173" s="136"/>
      <c r="IA173" s="136"/>
      <c r="IB173" s="136"/>
      <c r="IC173" s="136">
        <v>1</v>
      </c>
      <c r="ID173" s="136">
        <v>1</v>
      </c>
      <c r="IE173" s="136"/>
      <c r="IF173" s="136"/>
      <c r="IG173" s="141">
        <f t="shared" si="5"/>
        <v>6</v>
      </c>
      <c r="IH173" s="142" t="s">
        <v>721</v>
      </c>
      <c r="II173" s="133">
        <v>170</v>
      </c>
      <c r="IJ173" s="220"/>
      <c r="IL173" s="133">
        <v>170</v>
      </c>
    </row>
    <row r="174" spans="1:240" ht="27" thickBot="1">
      <c r="A174" s="143">
        <f>SUM(A4:A173)</f>
        <v>429</v>
      </c>
      <c r="D174" s="144">
        <f>SUM(E174:IF174)</f>
        <v>429</v>
      </c>
      <c r="E174" s="145">
        <f>SUM(E4:E173)</f>
        <v>2</v>
      </c>
      <c r="F174" s="134">
        <f aca="true" t="shared" si="6" ref="F174:BQ174">SUM(F4:F173)</f>
        <v>1</v>
      </c>
      <c r="G174" s="141">
        <f t="shared" si="6"/>
        <v>10</v>
      </c>
      <c r="H174" s="134">
        <f t="shared" si="6"/>
        <v>1</v>
      </c>
      <c r="I174" s="134">
        <f t="shared" si="6"/>
        <v>2</v>
      </c>
      <c r="J174" s="134">
        <f t="shared" si="6"/>
        <v>3</v>
      </c>
      <c r="K174" s="134">
        <f t="shared" si="6"/>
        <v>3</v>
      </c>
      <c r="L174" s="134">
        <f t="shared" si="6"/>
        <v>1</v>
      </c>
      <c r="M174" s="146">
        <f t="shared" si="6"/>
        <v>0</v>
      </c>
      <c r="N174" s="146">
        <f t="shared" si="6"/>
        <v>0</v>
      </c>
      <c r="O174" s="134">
        <f t="shared" si="6"/>
        <v>1</v>
      </c>
      <c r="P174" s="146">
        <f t="shared" si="6"/>
        <v>0</v>
      </c>
      <c r="Q174" s="134">
        <f t="shared" si="6"/>
        <v>1</v>
      </c>
      <c r="R174" s="147">
        <f t="shared" si="6"/>
        <v>6</v>
      </c>
      <c r="S174" s="134">
        <f t="shared" si="6"/>
        <v>2</v>
      </c>
      <c r="T174" s="146">
        <f t="shared" si="6"/>
        <v>0</v>
      </c>
      <c r="U174" s="146">
        <f t="shared" si="6"/>
        <v>0</v>
      </c>
      <c r="V174" s="134">
        <f t="shared" si="6"/>
        <v>3</v>
      </c>
      <c r="W174" s="134">
        <f t="shared" si="6"/>
        <v>4</v>
      </c>
      <c r="X174" s="146">
        <f t="shared" si="6"/>
        <v>0</v>
      </c>
      <c r="Y174" s="134">
        <f t="shared" si="6"/>
        <v>1</v>
      </c>
      <c r="Z174" s="134">
        <f t="shared" si="6"/>
        <v>1</v>
      </c>
      <c r="AA174" s="146">
        <f t="shared" si="6"/>
        <v>0</v>
      </c>
      <c r="AB174" s="146">
        <f t="shared" si="6"/>
        <v>0</v>
      </c>
      <c r="AC174" s="146">
        <f t="shared" si="6"/>
        <v>0</v>
      </c>
      <c r="AD174" s="146">
        <f t="shared" si="6"/>
        <v>0</v>
      </c>
      <c r="AE174" s="141">
        <f t="shared" si="6"/>
        <v>19</v>
      </c>
      <c r="AF174" s="134">
        <f t="shared" si="6"/>
        <v>1</v>
      </c>
      <c r="AG174" s="134">
        <f t="shared" si="6"/>
        <v>1</v>
      </c>
      <c r="AH174" s="134">
        <f t="shared" si="6"/>
        <v>1</v>
      </c>
      <c r="AI174" s="134">
        <f t="shared" si="6"/>
        <v>1</v>
      </c>
      <c r="AJ174" s="134">
        <f t="shared" si="6"/>
        <v>2</v>
      </c>
      <c r="AK174" s="134">
        <f t="shared" si="6"/>
        <v>1</v>
      </c>
      <c r="AL174" s="134">
        <f t="shared" si="6"/>
        <v>1</v>
      </c>
      <c r="AM174" s="134">
        <f t="shared" si="6"/>
        <v>1</v>
      </c>
      <c r="AN174" s="134">
        <f t="shared" si="6"/>
        <v>1</v>
      </c>
      <c r="AO174" s="134">
        <f t="shared" si="6"/>
        <v>1</v>
      </c>
      <c r="AP174" s="134">
        <f t="shared" si="6"/>
        <v>1</v>
      </c>
      <c r="AQ174" s="134">
        <f t="shared" si="6"/>
        <v>1</v>
      </c>
      <c r="AR174" s="134">
        <f t="shared" si="6"/>
        <v>1</v>
      </c>
      <c r="AS174" s="134">
        <f t="shared" si="6"/>
        <v>1</v>
      </c>
      <c r="AT174" s="134">
        <f t="shared" si="6"/>
        <v>1</v>
      </c>
      <c r="AU174" s="134">
        <f t="shared" si="6"/>
        <v>1</v>
      </c>
      <c r="AV174" s="134">
        <f t="shared" si="6"/>
        <v>1</v>
      </c>
      <c r="AW174" s="134">
        <f t="shared" si="6"/>
        <v>1</v>
      </c>
      <c r="AX174" s="134">
        <f t="shared" si="6"/>
        <v>1</v>
      </c>
      <c r="AY174" s="134">
        <f t="shared" si="6"/>
        <v>1</v>
      </c>
      <c r="AZ174" s="134">
        <f t="shared" si="6"/>
        <v>1</v>
      </c>
      <c r="BA174" s="134">
        <f t="shared" si="6"/>
        <v>1</v>
      </c>
      <c r="BB174" s="134">
        <f t="shared" si="6"/>
        <v>1</v>
      </c>
      <c r="BC174" s="134">
        <f t="shared" si="6"/>
        <v>1</v>
      </c>
      <c r="BD174" s="134">
        <f t="shared" si="6"/>
        <v>1</v>
      </c>
      <c r="BE174" s="134">
        <f t="shared" si="6"/>
        <v>1</v>
      </c>
      <c r="BF174" s="134">
        <f t="shared" si="6"/>
        <v>2</v>
      </c>
      <c r="BG174" s="134">
        <f t="shared" si="6"/>
        <v>1</v>
      </c>
      <c r="BH174" s="134">
        <f t="shared" si="6"/>
        <v>1</v>
      </c>
      <c r="BI174" s="134">
        <f t="shared" si="6"/>
        <v>1</v>
      </c>
      <c r="BJ174" s="134">
        <f t="shared" si="6"/>
        <v>3</v>
      </c>
      <c r="BK174" s="134">
        <f t="shared" si="6"/>
        <v>1</v>
      </c>
      <c r="BL174" s="141">
        <f t="shared" si="6"/>
        <v>12</v>
      </c>
      <c r="BM174" s="134">
        <f t="shared" si="6"/>
        <v>2</v>
      </c>
      <c r="BN174" s="134">
        <f t="shared" si="6"/>
        <v>2</v>
      </c>
      <c r="BO174" s="134">
        <f t="shared" si="6"/>
        <v>1</v>
      </c>
      <c r="BP174" s="134">
        <f t="shared" si="6"/>
        <v>1</v>
      </c>
      <c r="BQ174" s="134">
        <f t="shared" si="6"/>
        <v>1</v>
      </c>
      <c r="BR174" s="134">
        <f aca="true" t="shared" si="7" ref="BR174:EC174">SUM(BR4:BR173)</f>
        <v>1</v>
      </c>
      <c r="BS174" s="134">
        <f t="shared" si="7"/>
        <v>2</v>
      </c>
      <c r="BT174" s="134">
        <f t="shared" si="7"/>
        <v>1</v>
      </c>
      <c r="BU174" s="134">
        <f t="shared" si="7"/>
        <v>1</v>
      </c>
      <c r="BV174" s="134">
        <f t="shared" si="7"/>
        <v>1</v>
      </c>
      <c r="BW174" s="134">
        <f t="shared" si="7"/>
        <v>1</v>
      </c>
      <c r="BX174" s="134">
        <f t="shared" si="7"/>
        <v>1</v>
      </c>
      <c r="BY174" s="134">
        <f t="shared" si="7"/>
        <v>1</v>
      </c>
      <c r="BZ174" s="134">
        <f t="shared" si="7"/>
        <v>1</v>
      </c>
      <c r="CA174" s="134">
        <f t="shared" si="7"/>
        <v>3</v>
      </c>
      <c r="CB174" s="141">
        <f t="shared" si="7"/>
        <v>11</v>
      </c>
      <c r="CC174" s="134">
        <f t="shared" si="7"/>
        <v>1</v>
      </c>
      <c r="CD174" s="134">
        <f t="shared" si="7"/>
        <v>3</v>
      </c>
      <c r="CE174" s="134">
        <f t="shared" si="7"/>
        <v>1</v>
      </c>
      <c r="CF174" s="134">
        <f t="shared" si="7"/>
        <v>1</v>
      </c>
      <c r="CG174" s="134">
        <f t="shared" si="7"/>
        <v>1</v>
      </c>
      <c r="CH174" s="134">
        <f t="shared" si="7"/>
        <v>1</v>
      </c>
      <c r="CI174" s="134">
        <f t="shared" si="7"/>
        <v>1</v>
      </c>
      <c r="CJ174" s="134">
        <f t="shared" si="7"/>
        <v>1</v>
      </c>
      <c r="CK174" s="134">
        <f t="shared" si="7"/>
        <v>1</v>
      </c>
      <c r="CL174" s="134">
        <f t="shared" si="7"/>
        <v>1</v>
      </c>
      <c r="CM174" s="134">
        <f t="shared" si="7"/>
        <v>1</v>
      </c>
      <c r="CN174" s="134">
        <f t="shared" si="7"/>
        <v>1</v>
      </c>
      <c r="CO174" s="134">
        <f t="shared" si="7"/>
        <v>1</v>
      </c>
      <c r="CP174" s="134">
        <f t="shared" si="7"/>
        <v>1</v>
      </c>
      <c r="CQ174" s="134">
        <f t="shared" si="7"/>
        <v>1</v>
      </c>
      <c r="CR174" s="134">
        <f t="shared" si="7"/>
        <v>1</v>
      </c>
      <c r="CS174" s="134">
        <f t="shared" si="7"/>
        <v>1</v>
      </c>
      <c r="CT174" s="134">
        <f t="shared" si="7"/>
        <v>1</v>
      </c>
      <c r="CU174" s="134">
        <f t="shared" si="7"/>
        <v>1</v>
      </c>
      <c r="CV174" s="134">
        <f t="shared" si="7"/>
        <v>1</v>
      </c>
      <c r="CW174" s="134">
        <f t="shared" si="7"/>
        <v>1</v>
      </c>
      <c r="CX174" s="134">
        <f t="shared" si="7"/>
        <v>1</v>
      </c>
      <c r="CY174" s="134">
        <f t="shared" si="7"/>
        <v>1</v>
      </c>
      <c r="CZ174" s="134">
        <f t="shared" si="7"/>
        <v>1</v>
      </c>
      <c r="DA174" s="134">
        <f t="shared" si="7"/>
        <v>1</v>
      </c>
      <c r="DB174" s="134">
        <f t="shared" si="7"/>
        <v>1</v>
      </c>
      <c r="DC174" s="134">
        <f t="shared" si="7"/>
        <v>1</v>
      </c>
      <c r="DD174" s="134">
        <f t="shared" si="7"/>
        <v>1</v>
      </c>
      <c r="DE174" s="134">
        <f t="shared" si="7"/>
        <v>1</v>
      </c>
      <c r="DF174" s="134">
        <f t="shared" si="7"/>
        <v>1</v>
      </c>
      <c r="DG174" s="134">
        <f t="shared" si="7"/>
        <v>1</v>
      </c>
      <c r="DH174" s="134">
        <f t="shared" si="7"/>
        <v>1</v>
      </c>
      <c r="DI174" s="134">
        <f t="shared" si="7"/>
        <v>1</v>
      </c>
      <c r="DJ174" s="134">
        <f t="shared" si="7"/>
        <v>2</v>
      </c>
      <c r="DK174" s="134">
        <f t="shared" si="7"/>
        <v>1</v>
      </c>
      <c r="DL174" s="134">
        <f t="shared" si="7"/>
        <v>1</v>
      </c>
      <c r="DM174" s="134">
        <f t="shared" si="7"/>
        <v>2</v>
      </c>
      <c r="DN174" s="134">
        <f t="shared" si="7"/>
        <v>1</v>
      </c>
      <c r="DO174" s="134">
        <f t="shared" si="7"/>
        <v>1</v>
      </c>
      <c r="DP174" s="134">
        <f t="shared" si="7"/>
        <v>2</v>
      </c>
      <c r="DQ174" s="134">
        <f t="shared" si="7"/>
        <v>1</v>
      </c>
      <c r="DR174" s="134">
        <f t="shared" si="7"/>
        <v>1</v>
      </c>
      <c r="DS174" s="134">
        <f t="shared" si="7"/>
        <v>1</v>
      </c>
      <c r="DT174" s="134">
        <f t="shared" si="7"/>
        <v>1</v>
      </c>
      <c r="DU174" s="134">
        <f t="shared" si="7"/>
        <v>1</v>
      </c>
      <c r="DV174" s="134">
        <f t="shared" si="7"/>
        <v>1</v>
      </c>
      <c r="DW174" s="134">
        <f t="shared" si="7"/>
        <v>1</v>
      </c>
      <c r="DX174" s="134">
        <f t="shared" si="7"/>
        <v>1</v>
      </c>
      <c r="DY174" s="134">
        <f t="shared" si="7"/>
        <v>1</v>
      </c>
      <c r="DZ174" s="134">
        <f t="shared" si="7"/>
        <v>1</v>
      </c>
      <c r="EA174" s="134">
        <f t="shared" si="7"/>
        <v>1</v>
      </c>
      <c r="EB174" s="134">
        <f t="shared" si="7"/>
        <v>1</v>
      </c>
      <c r="EC174" s="134">
        <f t="shared" si="7"/>
        <v>1</v>
      </c>
      <c r="ED174" s="134">
        <f aca="true" t="shared" si="8" ref="ED174:GO174">SUM(ED4:ED173)</f>
        <v>1</v>
      </c>
      <c r="EE174" s="134">
        <f t="shared" si="8"/>
        <v>1</v>
      </c>
      <c r="EF174" s="134">
        <f t="shared" si="8"/>
        <v>1</v>
      </c>
      <c r="EG174" s="134">
        <f t="shared" si="8"/>
        <v>1</v>
      </c>
      <c r="EH174" s="134">
        <f t="shared" si="8"/>
        <v>1</v>
      </c>
      <c r="EI174" s="134">
        <f t="shared" si="8"/>
        <v>1</v>
      </c>
      <c r="EJ174" s="134">
        <f t="shared" si="8"/>
        <v>1</v>
      </c>
      <c r="EK174" s="134">
        <f t="shared" si="8"/>
        <v>1</v>
      </c>
      <c r="EL174" s="134">
        <f t="shared" si="8"/>
        <v>1</v>
      </c>
      <c r="EM174" s="134">
        <f t="shared" si="8"/>
        <v>2</v>
      </c>
      <c r="EN174" s="134">
        <f t="shared" si="8"/>
        <v>2</v>
      </c>
      <c r="EO174" s="134">
        <f t="shared" si="8"/>
        <v>2</v>
      </c>
      <c r="EP174" s="134">
        <f t="shared" si="8"/>
        <v>2</v>
      </c>
      <c r="EQ174" s="134">
        <f t="shared" si="8"/>
        <v>1</v>
      </c>
      <c r="ER174" s="134">
        <f t="shared" si="8"/>
        <v>1</v>
      </c>
      <c r="ES174" s="134">
        <f t="shared" si="8"/>
        <v>1</v>
      </c>
      <c r="ET174" s="134">
        <f t="shared" si="8"/>
        <v>1</v>
      </c>
      <c r="EU174" s="134">
        <f t="shared" si="8"/>
        <v>3</v>
      </c>
      <c r="EV174" s="134">
        <f t="shared" si="8"/>
        <v>5</v>
      </c>
      <c r="EW174" s="134">
        <f t="shared" si="8"/>
        <v>3</v>
      </c>
      <c r="EX174" s="134">
        <f t="shared" si="8"/>
        <v>1</v>
      </c>
      <c r="EY174" s="134">
        <f t="shared" si="8"/>
        <v>4</v>
      </c>
      <c r="EZ174" s="134">
        <f t="shared" si="8"/>
        <v>4</v>
      </c>
      <c r="FA174" s="134">
        <f t="shared" si="8"/>
        <v>1</v>
      </c>
      <c r="FB174" s="134">
        <f t="shared" si="8"/>
        <v>3</v>
      </c>
      <c r="FC174" s="134">
        <f t="shared" si="8"/>
        <v>1</v>
      </c>
      <c r="FD174" s="134">
        <f t="shared" si="8"/>
        <v>3</v>
      </c>
      <c r="FE174" s="134">
        <f t="shared" si="8"/>
        <v>1</v>
      </c>
      <c r="FF174" s="134">
        <f t="shared" si="8"/>
        <v>1</v>
      </c>
      <c r="FG174" s="134">
        <f t="shared" si="8"/>
        <v>3</v>
      </c>
      <c r="FH174" s="134">
        <f t="shared" si="8"/>
        <v>1</v>
      </c>
      <c r="FI174" s="134">
        <f t="shared" si="8"/>
        <v>1</v>
      </c>
      <c r="FJ174" s="134">
        <f t="shared" si="8"/>
        <v>1</v>
      </c>
      <c r="FK174" s="134">
        <f t="shared" si="8"/>
        <v>1</v>
      </c>
      <c r="FL174" s="134">
        <f t="shared" si="8"/>
        <v>1</v>
      </c>
      <c r="FM174" s="134">
        <f t="shared" si="8"/>
        <v>1</v>
      </c>
      <c r="FN174" s="134">
        <f t="shared" si="8"/>
        <v>1</v>
      </c>
      <c r="FO174" s="134">
        <f t="shared" si="8"/>
        <v>1</v>
      </c>
      <c r="FP174" s="147">
        <f t="shared" si="8"/>
        <v>6</v>
      </c>
      <c r="FQ174" s="134">
        <f t="shared" si="8"/>
        <v>1</v>
      </c>
      <c r="FR174" s="134">
        <f t="shared" si="8"/>
        <v>1</v>
      </c>
      <c r="FS174" s="134">
        <f t="shared" si="8"/>
        <v>1</v>
      </c>
      <c r="FT174" s="134">
        <f t="shared" si="8"/>
        <v>1</v>
      </c>
      <c r="FU174" s="134">
        <f t="shared" si="8"/>
        <v>1</v>
      </c>
      <c r="FV174" s="134">
        <f t="shared" si="8"/>
        <v>1</v>
      </c>
      <c r="FW174" s="134">
        <f t="shared" si="8"/>
        <v>1</v>
      </c>
      <c r="FX174" s="134">
        <f t="shared" si="8"/>
        <v>1</v>
      </c>
      <c r="FY174" s="134">
        <f t="shared" si="8"/>
        <v>4</v>
      </c>
      <c r="FZ174" s="134">
        <f t="shared" si="8"/>
        <v>2</v>
      </c>
      <c r="GA174" s="134">
        <f t="shared" si="8"/>
        <v>4</v>
      </c>
      <c r="GB174" s="134">
        <f t="shared" si="8"/>
        <v>2</v>
      </c>
      <c r="GC174" s="141">
        <f t="shared" si="8"/>
        <v>19</v>
      </c>
      <c r="GD174" s="134">
        <f t="shared" si="8"/>
        <v>3</v>
      </c>
      <c r="GE174" s="146">
        <f t="shared" si="8"/>
        <v>0</v>
      </c>
      <c r="GF174" s="134">
        <f t="shared" si="8"/>
        <v>1</v>
      </c>
      <c r="GG174" s="134">
        <f t="shared" si="8"/>
        <v>1</v>
      </c>
      <c r="GH174" s="134">
        <f t="shared" si="8"/>
        <v>1</v>
      </c>
      <c r="GI174" s="134">
        <f t="shared" si="8"/>
        <v>1</v>
      </c>
      <c r="GJ174" s="134">
        <f t="shared" si="8"/>
        <v>1</v>
      </c>
      <c r="GK174" s="134">
        <f t="shared" si="8"/>
        <v>1</v>
      </c>
      <c r="GL174" s="134">
        <f t="shared" si="8"/>
        <v>1</v>
      </c>
      <c r="GM174" s="134">
        <f t="shared" si="8"/>
        <v>1</v>
      </c>
      <c r="GN174" s="134">
        <f t="shared" si="8"/>
        <v>1</v>
      </c>
      <c r="GO174" s="134">
        <f t="shared" si="8"/>
        <v>1</v>
      </c>
      <c r="GP174" s="134">
        <f aca="true" t="shared" si="9" ref="GP174:IF174">SUM(GP4:GP173)</f>
        <v>1</v>
      </c>
      <c r="GQ174" s="134">
        <f t="shared" si="9"/>
        <v>1</v>
      </c>
      <c r="GR174" s="134">
        <f t="shared" si="9"/>
        <v>1</v>
      </c>
      <c r="GS174" s="134">
        <f t="shared" si="9"/>
        <v>1</v>
      </c>
      <c r="GT174" s="134">
        <f t="shared" si="9"/>
        <v>1</v>
      </c>
      <c r="GU174" s="134">
        <f t="shared" si="9"/>
        <v>1</v>
      </c>
      <c r="GV174" s="134">
        <f t="shared" si="9"/>
        <v>1</v>
      </c>
      <c r="GW174" s="134">
        <f t="shared" si="9"/>
        <v>1</v>
      </c>
      <c r="GX174" s="134">
        <f t="shared" si="9"/>
        <v>1</v>
      </c>
      <c r="GY174" s="134">
        <f t="shared" si="9"/>
        <v>1</v>
      </c>
      <c r="GZ174" s="134">
        <f t="shared" si="9"/>
        <v>3</v>
      </c>
      <c r="HA174" s="134">
        <f t="shared" si="9"/>
        <v>1</v>
      </c>
      <c r="HB174" s="148">
        <f t="shared" si="9"/>
        <v>1</v>
      </c>
      <c r="HC174" s="146">
        <f t="shared" si="9"/>
        <v>0</v>
      </c>
      <c r="HD174" s="134">
        <f t="shared" si="9"/>
        <v>4</v>
      </c>
      <c r="HE174" s="134">
        <f t="shared" si="9"/>
        <v>1</v>
      </c>
      <c r="HF174" s="134">
        <f t="shared" si="9"/>
        <v>1</v>
      </c>
      <c r="HG174" s="134">
        <f t="shared" si="9"/>
        <v>1</v>
      </c>
      <c r="HH174" s="134">
        <f t="shared" si="9"/>
        <v>1</v>
      </c>
      <c r="HI174" s="134">
        <f t="shared" si="9"/>
        <v>1</v>
      </c>
      <c r="HJ174" s="134">
        <f t="shared" si="9"/>
        <v>1</v>
      </c>
      <c r="HK174" s="134">
        <f t="shared" si="9"/>
        <v>1</v>
      </c>
      <c r="HL174" s="134">
        <f t="shared" si="9"/>
        <v>1</v>
      </c>
      <c r="HM174" s="134">
        <f t="shared" si="9"/>
        <v>2</v>
      </c>
      <c r="HN174" s="134">
        <f t="shared" si="9"/>
        <v>3</v>
      </c>
      <c r="HO174" s="134">
        <f t="shared" si="9"/>
        <v>1</v>
      </c>
      <c r="HP174" s="134">
        <f t="shared" si="9"/>
        <v>1</v>
      </c>
      <c r="HQ174" s="134">
        <f t="shared" si="9"/>
        <v>1</v>
      </c>
      <c r="HR174" s="134">
        <f t="shared" si="9"/>
        <v>1</v>
      </c>
      <c r="HS174" s="134">
        <f t="shared" si="9"/>
        <v>1</v>
      </c>
      <c r="HT174" s="134">
        <f t="shared" si="9"/>
        <v>2</v>
      </c>
      <c r="HU174" s="134">
        <f t="shared" si="9"/>
        <v>1</v>
      </c>
      <c r="HV174" s="134">
        <f t="shared" si="9"/>
        <v>2</v>
      </c>
      <c r="HW174" s="134">
        <f t="shared" si="9"/>
        <v>1</v>
      </c>
      <c r="HX174" s="146">
        <f t="shared" si="9"/>
        <v>0</v>
      </c>
      <c r="HY174" s="134">
        <f t="shared" si="9"/>
        <v>1</v>
      </c>
      <c r="HZ174" s="134">
        <f t="shared" si="9"/>
        <v>2</v>
      </c>
      <c r="IA174" s="134">
        <f t="shared" si="9"/>
        <v>1</v>
      </c>
      <c r="IB174" s="134">
        <f t="shared" si="9"/>
        <v>1</v>
      </c>
      <c r="IC174" s="134">
        <f t="shared" si="9"/>
        <v>1</v>
      </c>
      <c r="ID174" s="134">
        <f t="shared" si="9"/>
        <v>1</v>
      </c>
      <c r="IE174" s="141">
        <f t="shared" si="9"/>
        <v>58</v>
      </c>
      <c r="IF174" s="134">
        <f t="shared" si="9"/>
        <v>3</v>
      </c>
    </row>
    <row r="175" spans="3:246" ht="27" thickBot="1">
      <c r="C175" s="132"/>
      <c r="D175" s="128"/>
      <c r="E175" s="129" t="s">
        <v>47</v>
      </c>
      <c r="F175" s="129" t="s">
        <v>48</v>
      </c>
      <c r="G175" s="129" t="s">
        <v>49</v>
      </c>
      <c r="H175" s="129" t="s">
        <v>50</v>
      </c>
      <c r="I175" s="129" t="s">
        <v>51</v>
      </c>
      <c r="J175" s="129" t="s">
        <v>52</v>
      </c>
      <c r="K175" s="129" t="s">
        <v>53</v>
      </c>
      <c r="L175" s="129" t="s">
        <v>54</v>
      </c>
      <c r="M175" s="129" t="s">
        <v>55</v>
      </c>
      <c r="N175" s="129" t="s">
        <v>56</v>
      </c>
      <c r="O175" s="129" t="s">
        <v>57</v>
      </c>
      <c r="P175" s="129" t="s">
        <v>58</v>
      </c>
      <c r="Q175" s="129" t="s">
        <v>59</v>
      </c>
      <c r="R175" s="129" t="s">
        <v>60</v>
      </c>
      <c r="S175" s="129" t="s">
        <v>61</v>
      </c>
      <c r="T175" s="129" t="s">
        <v>62</v>
      </c>
      <c r="U175" s="129" t="s">
        <v>63</v>
      </c>
      <c r="V175" s="129" t="s">
        <v>64</v>
      </c>
      <c r="W175" s="129" t="s">
        <v>65</v>
      </c>
      <c r="X175" s="129" t="s">
        <v>66</v>
      </c>
      <c r="Y175" s="129" t="s">
        <v>67</v>
      </c>
      <c r="Z175" s="129" t="s">
        <v>68</v>
      </c>
      <c r="AA175" s="129" t="s">
        <v>95</v>
      </c>
      <c r="AB175" s="129" t="s">
        <v>96</v>
      </c>
      <c r="AC175" s="129" t="s">
        <v>45</v>
      </c>
      <c r="AD175" s="129" t="s">
        <v>97</v>
      </c>
      <c r="AE175" s="129" t="s">
        <v>69</v>
      </c>
      <c r="AF175" s="129" t="s">
        <v>70</v>
      </c>
      <c r="AG175" s="129" t="s">
        <v>71</v>
      </c>
      <c r="AH175" s="129" t="s">
        <v>72</v>
      </c>
      <c r="AI175" s="129" t="s">
        <v>73</v>
      </c>
      <c r="AJ175" s="129" t="s">
        <v>74</v>
      </c>
      <c r="AK175" s="129" t="s">
        <v>75</v>
      </c>
      <c r="AL175" s="129" t="s">
        <v>76</v>
      </c>
      <c r="AM175" s="129" t="s">
        <v>77</v>
      </c>
      <c r="AN175" s="129" t="s">
        <v>78</v>
      </c>
      <c r="AO175" s="129" t="s">
        <v>79</v>
      </c>
      <c r="AP175" s="129" t="s">
        <v>80</v>
      </c>
      <c r="AQ175" s="129" t="s">
        <v>81</v>
      </c>
      <c r="AR175" s="129" t="s">
        <v>82</v>
      </c>
      <c r="AS175" s="129" t="s">
        <v>83</v>
      </c>
      <c r="AT175" s="129" t="s">
        <v>84</v>
      </c>
      <c r="AU175" s="129" t="s">
        <v>85</v>
      </c>
      <c r="AV175" s="129" t="s">
        <v>86</v>
      </c>
      <c r="AW175" s="129" t="s">
        <v>87</v>
      </c>
      <c r="AX175" s="129" t="s">
        <v>88</v>
      </c>
      <c r="AY175" s="129" t="s">
        <v>89</v>
      </c>
      <c r="AZ175" s="129" t="s">
        <v>90</v>
      </c>
      <c r="BA175" s="129" t="s">
        <v>91</v>
      </c>
      <c r="BB175" s="129" t="s">
        <v>92</v>
      </c>
      <c r="BC175" s="129" t="s">
        <v>93</v>
      </c>
      <c r="BD175" s="129" t="s">
        <v>94</v>
      </c>
      <c r="BE175" s="129" t="s">
        <v>162</v>
      </c>
      <c r="BF175" s="129" t="s">
        <v>163</v>
      </c>
      <c r="BG175" s="129" t="s">
        <v>164</v>
      </c>
      <c r="BH175" s="129" t="s">
        <v>165</v>
      </c>
      <c r="BI175" s="129" t="s">
        <v>166</v>
      </c>
      <c r="BJ175" s="129" t="s">
        <v>167</v>
      </c>
      <c r="BK175" s="129" t="s">
        <v>169</v>
      </c>
      <c r="BL175" s="129" t="s">
        <v>170</v>
      </c>
      <c r="BM175" s="129" t="s">
        <v>172</v>
      </c>
      <c r="BN175" s="129" t="s">
        <v>173</v>
      </c>
      <c r="BO175" s="129" t="s">
        <v>174</v>
      </c>
      <c r="BP175" s="129" t="s">
        <v>175</v>
      </c>
      <c r="BQ175" s="129" t="s">
        <v>176</v>
      </c>
      <c r="BR175" s="129" t="s">
        <v>177</v>
      </c>
      <c r="BS175" s="129" t="s">
        <v>178</v>
      </c>
      <c r="BT175" s="129" t="s">
        <v>179</v>
      </c>
      <c r="BU175" s="129" t="s">
        <v>180</v>
      </c>
      <c r="BV175" s="129" t="s">
        <v>181</v>
      </c>
      <c r="BW175" s="129" t="s">
        <v>182</v>
      </c>
      <c r="BX175" s="129" t="s">
        <v>183</v>
      </c>
      <c r="BY175" s="129" t="s">
        <v>185</v>
      </c>
      <c r="BZ175" s="129" t="s">
        <v>186</v>
      </c>
      <c r="CA175" s="129" t="s">
        <v>187</v>
      </c>
      <c r="CB175" s="129" t="s">
        <v>188</v>
      </c>
      <c r="CC175" s="129" t="s">
        <v>189</v>
      </c>
      <c r="CD175" s="129" t="s">
        <v>191</v>
      </c>
      <c r="CE175" s="129" t="s">
        <v>724</v>
      </c>
      <c r="CF175" s="129" t="s">
        <v>193</v>
      </c>
      <c r="CG175" s="129" t="s">
        <v>195</v>
      </c>
      <c r="CH175" s="129" t="s">
        <v>197</v>
      </c>
      <c r="CI175" s="129" t="s">
        <v>199</v>
      </c>
      <c r="CJ175" s="129" t="s">
        <v>200</v>
      </c>
      <c r="CK175" s="129" t="s">
        <v>201</v>
      </c>
      <c r="CL175" s="129" t="s">
        <v>202</v>
      </c>
      <c r="CM175" s="129" t="s">
        <v>203</v>
      </c>
      <c r="CN175" s="129" t="s">
        <v>204</v>
      </c>
      <c r="CO175" s="129" t="s">
        <v>205</v>
      </c>
      <c r="CP175" s="129" t="s">
        <v>206</v>
      </c>
      <c r="CQ175" s="129" t="s">
        <v>207</v>
      </c>
      <c r="CR175" s="129" t="s">
        <v>208</v>
      </c>
      <c r="CS175" s="129" t="s">
        <v>209</v>
      </c>
      <c r="CT175" s="129" t="s">
        <v>210</v>
      </c>
      <c r="CU175" s="129" t="s">
        <v>211</v>
      </c>
      <c r="CV175" s="129" t="s">
        <v>212</v>
      </c>
      <c r="CW175" s="129" t="s">
        <v>213</v>
      </c>
      <c r="CX175" s="129" t="s">
        <v>214</v>
      </c>
      <c r="CY175" s="129" t="s">
        <v>215</v>
      </c>
      <c r="CZ175" s="129" t="s">
        <v>216</v>
      </c>
      <c r="DA175" s="129" t="s">
        <v>217</v>
      </c>
      <c r="DB175" s="129" t="s">
        <v>218</v>
      </c>
      <c r="DC175" s="129" t="s">
        <v>219</v>
      </c>
      <c r="DD175" s="129" t="s">
        <v>220</v>
      </c>
      <c r="DE175" s="129" t="s">
        <v>221</v>
      </c>
      <c r="DF175" s="129" t="s">
        <v>222</v>
      </c>
      <c r="DG175" s="129" t="s">
        <v>223</v>
      </c>
      <c r="DH175" s="129" t="s">
        <v>224</v>
      </c>
      <c r="DI175" s="129" t="s">
        <v>225</v>
      </c>
      <c r="DJ175" s="129" t="s">
        <v>226</v>
      </c>
      <c r="DK175" s="129" t="s">
        <v>227</v>
      </c>
      <c r="DL175" s="129" t="s">
        <v>229</v>
      </c>
      <c r="DM175" s="129" t="s">
        <v>231</v>
      </c>
      <c r="DN175" s="129" t="s">
        <v>232</v>
      </c>
      <c r="DO175" s="129" t="s">
        <v>233</v>
      </c>
      <c r="DP175" s="129" t="s">
        <v>234</v>
      </c>
      <c r="DQ175" s="129" t="s">
        <v>236</v>
      </c>
      <c r="DR175" s="129" t="s">
        <v>237</v>
      </c>
      <c r="DS175" s="129" t="s">
        <v>238</v>
      </c>
      <c r="DT175" s="129" t="s">
        <v>239</v>
      </c>
      <c r="DU175" s="129" t="s">
        <v>240</v>
      </c>
      <c r="DV175" s="129" t="s">
        <v>241</v>
      </c>
      <c r="DW175" s="129" t="s">
        <v>242</v>
      </c>
      <c r="DX175" s="129" t="s">
        <v>243</v>
      </c>
      <c r="DY175" s="129" t="s">
        <v>244</v>
      </c>
      <c r="DZ175" s="129" t="s">
        <v>245</v>
      </c>
      <c r="EA175" s="129" t="s">
        <v>246</v>
      </c>
      <c r="EB175" s="129" t="s">
        <v>247</v>
      </c>
      <c r="EC175" s="129" t="s">
        <v>248</v>
      </c>
      <c r="ED175" s="129" t="s">
        <v>249</v>
      </c>
      <c r="EE175" s="129" t="s">
        <v>250</v>
      </c>
      <c r="EF175" s="129" t="s">
        <v>251</v>
      </c>
      <c r="EG175" s="129" t="s">
        <v>252</v>
      </c>
      <c r="EH175" s="129" t="s">
        <v>253</v>
      </c>
      <c r="EI175" s="129" t="s">
        <v>254</v>
      </c>
      <c r="EJ175" s="129" t="s">
        <v>255</v>
      </c>
      <c r="EK175" s="129" t="s">
        <v>256</v>
      </c>
      <c r="EL175" s="129" t="s">
        <v>257</v>
      </c>
      <c r="EM175" s="129" t="s">
        <v>258</v>
      </c>
      <c r="EN175" s="129" t="s">
        <v>259</v>
      </c>
      <c r="EO175" s="129" t="s">
        <v>260</v>
      </c>
      <c r="EP175" s="129" t="s">
        <v>261</v>
      </c>
      <c r="EQ175" s="129" t="s">
        <v>262</v>
      </c>
      <c r="ER175" s="129" t="s">
        <v>263</v>
      </c>
      <c r="ES175" s="129" t="s">
        <v>264</v>
      </c>
      <c r="ET175" s="129" t="s">
        <v>265</v>
      </c>
      <c r="EU175" s="129" t="s">
        <v>266</v>
      </c>
      <c r="EV175" s="129" t="s">
        <v>267</v>
      </c>
      <c r="EW175" s="129" t="s">
        <v>268</v>
      </c>
      <c r="EX175" s="129" t="s">
        <v>269</v>
      </c>
      <c r="EY175" s="129" t="s">
        <v>270</v>
      </c>
      <c r="EZ175" s="129" t="s">
        <v>271</v>
      </c>
      <c r="FA175" s="129" t="s">
        <v>272</v>
      </c>
      <c r="FB175" s="129" t="s">
        <v>273</v>
      </c>
      <c r="FC175" s="129" t="s">
        <v>274</v>
      </c>
      <c r="FD175" s="129" t="s">
        <v>275</v>
      </c>
      <c r="FE175" s="129" t="s">
        <v>276</v>
      </c>
      <c r="FF175" s="129" t="s">
        <v>277</v>
      </c>
      <c r="FG175" s="129" t="s">
        <v>278</v>
      </c>
      <c r="FH175" s="129" t="s">
        <v>279</v>
      </c>
      <c r="FI175" s="129" t="s">
        <v>280</v>
      </c>
      <c r="FJ175" s="129" t="s">
        <v>281</v>
      </c>
      <c r="FK175" s="129" t="s">
        <v>282</v>
      </c>
      <c r="FL175" s="129" t="s">
        <v>283</v>
      </c>
      <c r="FM175" s="129" t="s">
        <v>284</v>
      </c>
      <c r="FN175" s="129" t="s">
        <v>285</v>
      </c>
      <c r="FO175" s="129" t="s">
        <v>286</v>
      </c>
      <c r="FP175" s="129" t="s">
        <v>287</v>
      </c>
      <c r="FQ175" s="129" t="s">
        <v>288</v>
      </c>
      <c r="FR175" s="129" t="s">
        <v>289</v>
      </c>
      <c r="FS175" s="129" t="s">
        <v>290</v>
      </c>
      <c r="FT175" s="129" t="s">
        <v>291</v>
      </c>
      <c r="FU175" s="129" t="s">
        <v>292</v>
      </c>
      <c r="FV175" s="129" t="s">
        <v>293</v>
      </c>
      <c r="FW175" s="129" t="s">
        <v>294</v>
      </c>
      <c r="FX175" s="129" t="s">
        <v>295</v>
      </c>
      <c r="FY175" s="129" t="s">
        <v>296</v>
      </c>
      <c r="FZ175" s="129" t="s">
        <v>297</v>
      </c>
      <c r="GA175" s="129" t="s">
        <v>298</v>
      </c>
      <c r="GB175" s="129" t="s">
        <v>299</v>
      </c>
      <c r="GC175" s="129" t="s">
        <v>300</v>
      </c>
      <c r="GD175" s="129" t="s">
        <v>301</v>
      </c>
      <c r="GE175" s="129" t="s">
        <v>302</v>
      </c>
      <c r="GF175" s="129" t="s">
        <v>303</v>
      </c>
      <c r="GG175" s="129" t="s">
        <v>304</v>
      </c>
      <c r="GH175" s="129" t="s">
        <v>305</v>
      </c>
      <c r="GI175" s="129" t="s">
        <v>306</v>
      </c>
      <c r="GJ175" s="129" t="s">
        <v>307</v>
      </c>
      <c r="GK175" s="129" t="s">
        <v>308</v>
      </c>
      <c r="GL175" s="129" t="s">
        <v>309</v>
      </c>
      <c r="GM175" s="129" t="s">
        <v>310</v>
      </c>
      <c r="GN175" s="129" t="s">
        <v>311</v>
      </c>
      <c r="GO175" s="129" t="s">
        <v>312</v>
      </c>
      <c r="GP175" s="129" t="s">
        <v>313</v>
      </c>
      <c r="GQ175" s="129" t="s">
        <v>314</v>
      </c>
      <c r="GR175" s="129" t="s">
        <v>315</v>
      </c>
      <c r="GS175" s="129" t="s">
        <v>316</v>
      </c>
      <c r="GT175" s="129" t="s">
        <v>317</v>
      </c>
      <c r="GU175" s="129" t="s">
        <v>318</v>
      </c>
      <c r="GV175" s="129" t="s">
        <v>319</v>
      </c>
      <c r="GW175" s="129" t="s">
        <v>320</v>
      </c>
      <c r="GX175" s="129" t="s">
        <v>321</v>
      </c>
      <c r="GY175" s="129" t="s">
        <v>322</v>
      </c>
      <c r="GZ175" s="129" t="s">
        <v>323</v>
      </c>
      <c r="HA175" s="129" t="s">
        <v>324</v>
      </c>
      <c r="HB175" s="129" t="s">
        <v>325</v>
      </c>
      <c r="HC175" s="129" t="s">
        <v>326</v>
      </c>
      <c r="HD175" s="129" t="s">
        <v>327</v>
      </c>
      <c r="HE175" s="129" t="s">
        <v>328</v>
      </c>
      <c r="HF175" s="129" t="s">
        <v>329</v>
      </c>
      <c r="HG175" s="129" t="s">
        <v>330</v>
      </c>
      <c r="HH175" s="129" t="s">
        <v>331</v>
      </c>
      <c r="HI175" s="129" t="s">
        <v>332</v>
      </c>
      <c r="HJ175" s="129" t="s">
        <v>333</v>
      </c>
      <c r="HK175" s="129" t="s">
        <v>334</v>
      </c>
      <c r="HL175" s="129" t="s">
        <v>335</v>
      </c>
      <c r="HM175" s="129" t="s">
        <v>336</v>
      </c>
      <c r="HN175" s="129" t="s">
        <v>337</v>
      </c>
      <c r="HO175" s="129" t="s">
        <v>338</v>
      </c>
      <c r="HP175" s="129" t="s">
        <v>339</v>
      </c>
      <c r="HQ175" s="129" t="s">
        <v>340</v>
      </c>
      <c r="HR175" s="129" t="s">
        <v>341</v>
      </c>
      <c r="HS175" s="129" t="s">
        <v>342</v>
      </c>
      <c r="HT175" s="129" t="s">
        <v>343</v>
      </c>
      <c r="HU175" s="129" t="s">
        <v>344</v>
      </c>
      <c r="HV175" s="129" t="s">
        <v>345</v>
      </c>
      <c r="HW175" s="129" t="s">
        <v>346</v>
      </c>
      <c r="HX175" s="129" t="s">
        <v>347</v>
      </c>
      <c r="HY175" s="129" t="s">
        <v>348</v>
      </c>
      <c r="HZ175" s="129" t="s">
        <v>349</v>
      </c>
      <c r="IA175" s="129" t="s">
        <v>350</v>
      </c>
      <c r="IB175" s="129" t="s">
        <v>351</v>
      </c>
      <c r="IC175" s="129" t="s">
        <v>352</v>
      </c>
      <c r="ID175" s="129" t="s">
        <v>353</v>
      </c>
      <c r="IE175" s="129" t="s">
        <v>354</v>
      </c>
      <c r="IF175" s="130" t="s">
        <v>355</v>
      </c>
      <c r="IG175" s="131">
        <f>SUM(IG176:IG345)</f>
        <v>0</v>
      </c>
      <c r="IH175" s="132"/>
      <c r="II175" s="133" t="s">
        <v>99</v>
      </c>
      <c r="IL175" s="133" t="s">
        <v>99</v>
      </c>
    </row>
    <row r="176" spans="4:242" ht="30">
      <c r="D176" s="125" t="s">
        <v>100</v>
      </c>
      <c r="E176" s="133">
        <v>1</v>
      </c>
      <c r="F176" s="133">
        <v>2</v>
      </c>
      <c r="G176" s="133">
        <v>3</v>
      </c>
      <c r="H176" s="133">
        <v>4</v>
      </c>
      <c r="I176" s="133">
        <v>5</v>
      </c>
      <c r="J176" s="133">
        <v>6</v>
      </c>
      <c r="K176" s="133">
        <v>7</v>
      </c>
      <c r="L176" s="133">
        <v>8</v>
      </c>
      <c r="M176" s="133">
        <v>9</v>
      </c>
      <c r="N176" s="133">
        <v>10</v>
      </c>
      <c r="O176" s="133">
        <v>11</v>
      </c>
      <c r="P176" s="133">
        <v>12</v>
      </c>
      <c r="Q176" s="133">
        <v>13</v>
      </c>
      <c r="R176" s="133">
        <v>14</v>
      </c>
      <c r="S176" s="133">
        <v>15</v>
      </c>
      <c r="T176" s="133">
        <v>16</v>
      </c>
      <c r="U176" s="133">
        <v>17</v>
      </c>
      <c r="V176" s="133">
        <v>18</v>
      </c>
      <c r="W176" s="133">
        <v>19</v>
      </c>
      <c r="X176" s="133">
        <v>20</v>
      </c>
      <c r="Y176" s="133">
        <v>21</v>
      </c>
      <c r="Z176" s="133">
        <v>22</v>
      </c>
      <c r="AA176" s="133">
        <v>23</v>
      </c>
      <c r="AB176" s="133">
        <v>24</v>
      </c>
      <c r="AC176" s="133">
        <v>25</v>
      </c>
      <c r="AD176" s="133">
        <v>26</v>
      </c>
      <c r="AE176" s="133">
        <v>27</v>
      </c>
      <c r="AF176" s="133">
        <v>28</v>
      </c>
      <c r="AG176" s="133">
        <v>29</v>
      </c>
      <c r="AH176" s="133">
        <v>30</v>
      </c>
      <c r="AI176" s="133">
        <v>31</v>
      </c>
      <c r="AJ176" s="133">
        <v>32</v>
      </c>
      <c r="AK176" s="133">
        <v>33</v>
      </c>
      <c r="AL176" s="133">
        <v>34</v>
      </c>
      <c r="AM176" s="133">
        <v>35</v>
      </c>
      <c r="AN176" s="133">
        <v>36</v>
      </c>
      <c r="AO176" s="133">
        <v>37</v>
      </c>
      <c r="AP176" s="133">
        <v>38</v>
      </c>
      <c r="AQ176" s="133">
        <v>39</v>
      </c>
      <c r="AR176" s="133">
        <v>40</v>
      </c>
      <c r="AS176" s="133">
        <v>41</v>
      </c>
      <c r="AT176" s="133">
        <v>42</v>
      </c>
      <c r="AU176" s="133">
        <v>43</v>
      </c>
      <c r="AV176" s="133">
        <v>44</v>
      </c>
      <c r="AW176" s="133">
        <v>45</v>
      </c>
      <c r="AX176" s="133">
        <v>46</v>
      </c>
      <c r="AY176" s="133">
        <v>47</v>
      </c>
      <c r="AZ176" s="133">
        <v>48</v>
      </c>
      <c r="BA176" s="133">
        <v>49</v>
      </c>
      <c r="BB176" s="133">
        <v>50</v>
      </c>
      <c r="BC176" s="133">
        <v>51</v>
      </c>
      <c r="BD176" s="133">
        <v>52</v>
      </c>
      <c r="BE176" s="133">
        <v>53</v>
      </c>
      <c r="BF176" s="133">
        <v>54</v>
      </c>
      <c r="BG176" s="133">
        <v>55</v>
      </c>
      <c r="BH176" s="133">
        <v>56</v>
      </c>
      <c r="BI176" s="133">
        <v>57</v>
      </c>
      <c r="BJ176" s="133">
        <v>58</v>
      </c>
      <c r="BK176" s="133">
        <v>59</v>
      </c>
      <c r="BL176" s="133">
        <v>60</v>
      </c>
      <c r="BM176" s="133">
        <v>61</v>
      </c>
      <c r="BN176" s="133">
        <v>62</v>
      </c>
      <c r="BO176" s="133">
        <v>63</v>
      </c>
      <c r="BP176" s="133">
        <v>64</v>
      </c>
      <c r="BQ176" s="133">
        <v>65</v>
      </c>
      <c r="BR176" s="133">
        <v>66</v>
      </c>
      <c r="BS176" s="133">
        <v>67</v>
      </c>
      <c r="BT176" s="133">
        <v>68</v>
      </c>
      <c r="BU176" s="133">
        <v>69</v>
      </c>
      <c r="BV176" s="133">
        <v>70</v>
      </c>
      <c r="BW176" s="133">
        <v>71</v>
      </c>
      <c r="BX176" s="133">
        <v>72</v>
      </c>
      <c r="BY176" s="133">
        <v>73</v>
      </c>
      <c r="BZ176" s="133">
        <v>74</v>
      </c>
      <c r="CA176" s="133">
        <v>75</v>
      </c>
      <c r="CB176" s="133">
        <v>76</v>
      </c>
      <c r="CC176" s="133">
        <v>77</v>
      </c>
      <c r="CD176" s="133">
        <v>78</v>
      </c>
      <c r="CE176" s="133">
        <v>79</v>
      </c>
      <c r="CF176" s="133">
        <v>80</v>
      </c>
      <c r="CG176" s="133">
        <v>81</v>
      </c>
      <c r="CH176" s="133">
        <v>82</v>
      </c>
      <c r="CI176" s="133">
        <v>83</v>
      </c>
      <c r="CJ176" s="133">
        <v>84</v>
      </c>
      <c r="CK176" s="133">
        <v>85</v>
      </c>
      <c r="CL176" s="133">
        <v>86</v>
      </c>
      <c r="CM176" s="133">
        <v>87</v>
      </c>
      <c r="CN176" s="133">
        <v>88</v>
      </c>
      <c r="CO176" s="133">
        <v>89</v>
      </c>
      <c r="CP176" s="133">
        <v>90</v>
      </c>
      <c r="CQ176" s="133">
        <v>91</v>
      </c>
      <c r="CR176" s="133">
        <v>92</v>
      </c>
      <c r="CS176" s="133">
        <v>93</v>
      </c>
      <c r="CT176" s="133">
        <v>94</v>
      </c>
      <c r="CU176" s="133">
        <v>95</v>
      </c>
      <c r="CV176" s="133">
        <v>96</v>
      </c>
      <c r="CW176" s="133">
        <v>97</v>
      </c>
      <c r="CX176" s="133">
        <v>98</v>
      </c>
      <c r="CY176" s="133">
        <v>99</v>
      </c>
      <c r="CZ176" s="133">
        <v>100</v>
      </c>
      <c r="DA176" s="133">
        <v>101</v>
      </c>
      <c r="DB176" s="133">
        <v>102</v>
      </c>
      <c r="DC176" s="133">
        <v>103</v>
      </c>
      <c r="DD176" s="133">
        <v>104</v>
      </c>
      <c r="DE176" s="133">
        <v>105</v>
      </c>
      <c r="DF176" s="133">
        <v>106</v>
      </c>
      <c r="DG176" s="133">
        <v>107</v>
      </c>
      <c r="DH176" s="133">
        <v>108</v>
      </c>
      <c r="DI176" s="133">
        <v>109</v>
      </c>
      <c r="DJ176" s="133">
        <v>110</v>
      </c>
      <c r="DK176" s="133">
        <v>111</v>
      </c>
      <c r="DL176" s="133">
        <v>112</v>
      </c>
      <c r="DM176" s="133">
        <v>113</v>
      </c>
      <c r="DN176" s="133">
        <v>114</v>
      </c>
      <c r="DO176" s="133">
        <v>115</v>
      </c>
      <c r="DP176" s="133">
        <v>116</v>
      </c>
      <c r="DQ176" s="133">
        <v>117</v>
      </c>
      <c r="DR176" s="133">
        <v>118</v>
      </c>
      <c r="DS176" s="133">
        <v>119</v>
      </c>
      <c r="DT176" s="133">
        <v>120</v>
      </c>
      <c r="DU176" s="133">
        <v>121</v>
      </c>
      <c r="DV176" s="133">
        <v>122</v>
      </c>
      <c r="DW176" s="133">
        <v>123</v>
      </c>
      <c r="DX176" s="133">
        <v>124</v>
      </c>
      <c r="DY176" s="133">
        <v>125</v>
      </c>
      <c r="DZ176" s="133">
        <v>126</v>
      </c>
      <c r="EA176" s="133">
        <v>127</v>
      </c>
      <c r="EB176" s="133">
        <v>128</v>
      </c>
      <c r="EC176" s="133">
        <v>129</v>
      </c>
      <c r="ED176" s="133">
        <v>130</v>
      </c>
      <c r="EE176" s="133">
        <v>131</v>
      </c>
      <c r="EF176" s="133">
        <v>132</v>
      </c>
      <c r="EG176" s="133">
        <v>133</v>
      </c>
      <c r="EH176" s="133">
        <v>134</v>
      </c>
      <c r="EI176" s="133">
        <v>135</v>
      </c>
      <c r="EJ176" s="133">
        <v>136</v>
      </c>
      <c r="EK176" s="133">
        <v>137</v>
      </c>
      <c r="EL176" s="133">
        <v>138</v>
      </c>
      <c r="EM176" s="133">
        <v>139</v>
      </c>
      <c r="EN176" s="133">
        <v>140</v>
      </c>
      <c r="EO176" s="133">
        <v>141</v>
      </c>
      <c r="EP176" s="133">
        <v>142</v>
      </c>
      <c r="EQ176" s="133">
        <v>143</v>
      </c>
      <c r="ER176" s="133">
        <v>144</v>
      </c>
      <c r="ES176" s="133">
        <v>145</v>
      </c>
      <c r="ET176" s="133">
        <v>146</v>
      </c>
      <c r="EU176" s="133">
        <v>147</v>
      </c>
      <c r="EV176" s="133">
        <v>148</v>
      </c>
      <c r="EW176" s="133">
        <v>149</v>
      </c>
      <c r="EX176" s="133">
        <v>150</v>
      </c>
      <c r="EY176" s="133">
        <v>151</v>
      </c>
      <c r="EZ176" s="133">
        <v>152</v>
      </c>
      <c r="FA176" s="133">
        <v>153</v>
      </c>
      <c r="FB176" s="133">
        <v>154</v>
      </c>
      <c r="FC176" s="133">
        <v>155</v>
      </c>
      <c r="FD176" s="133">
        <v>156</v>
      </c>
      <c r="FE176" s="133">
        <v>157</v>
      </c>
      <c r="FF176" s="133">
        <v>158</v>
      </c>
      <c r="FG176" s="133">
        <v>159</v>
      </c>
      <c r="FH176" s="133">
        <v>160</v>
      </c>
      <c r="FI176" s="133">
        <v>161</v>
      </c>
      <c r="FJ176" s="133">
        <v>162</v>
      </c>
      <c r="FK176" s="133">
        <v>163</v>
      </c>
      <c r="FL176" s="133">
        <v>164</v>
      </c>
      <c r="FM176" s="133">
        <v>165</v>
      </c>
      <c r="FN176" s="133">
        <v>166</v>
      </c>
      <c r="FO176" s="133">
        <v>167</v>
      </c>
      <c r="FP176" s="133">
        <v>168</v>
      </c>
      <c r="FQ176" s="133">
        <v>169</v>
      </c>
      <c r="FR176" s="133">
        <v>170</v>
      </c>
      <c r="FS176" s="133">
        <v>171</v>
      </c>
      <c r="FT176" s="133">
        <v>172</v>
      </c>
      <c r="FU176" s="133">
        <v>173</v>
      </c>
      <c r="FV176" s="133">
        <v>174</v>
      </c>
      <c r="FW176" s="133">
        <v>175</v>
      </c>
      <c r="FX176" s="133">
        <v>176</v>
      </c>
      <c r="FY176" s="133">
        <v>177</v>
      </c>
      <c r="FZ176" s="133">
        <v>178</v>
      </c>
      <c r="GA176" s="133">
        <v>179</v>
      </c>
      <c r="GB176" s="133">
        <v>180</v>
      </c>
      <c r="GC176" s="133">
        <v>181</v>
      </c>
      <c r="GD176" s="133">
        <v>182</v>
      </c>
      <c r="GE176" s="133">
        <v>183</v>
      </c>
      <c r="GF176" s="133">
        <v>184</v>
      </c>
      <c r="GG176" s="133">
        <v>185</v>
      </c>
      <c r="GH176" s="133">
        <v>186</v>
      </c>
      <c r="GI176" s="133">
        <v>187</v>
      </c>
      <c r="GJ176" s="133">
        <v>188</v>
      </c>
      <c r="GK176" s="133">
        <v>189</v>
      </c>
      <c r="GL176" s="133">
        <v>190</v>
      </c>
      <c r="GM176" s="133">
        <v>191</v>
      </c>
      <c r="GN176" s="133">
        <v>192</v>
      </c>
      <c r="GO176" s="133">
        <v>193</v>
      </c>
      <c r="GP176" s="133">
        <v>194</v>
      </c>
      <c r="GQ176" s="133">
        <v>195</v>
      </c>
      <c r="GR176" s="133">
        <v>196</v>
      </c>
      <c r="GS176" s="133">
        <v>197</v>
      </c>
      <c r="GT176" s="133">
        <v>198</v>
      </c>
      <c r="GU176" s="133">
        <v>199</v>
      </c>
      <c r="GV176" s="133">
        <v>200</v>
      </c>
      <c r="GW176" s="133">
        <v>201</v>
      </c>
      <c r="GX176" s="133">
        <v>202</v>
      </c>
      <c r="GY176" s="133">
        <v>203</v>
      </c>
      <c r="GZ176" s="133">
        <v>204</v>
      </c>
      <c r="HA176" s="133">
        <v>205</v>
      </c>
      <c r="HB176" s="133">
        <v>206</v>
      </c>
      <c r="HC176" s="133">
        <v>207</v>
      </c>
      <c r="HD176" s="133">
        <v>208</v>
      </c>
      <c r="HE176" s="133">
        <v>209</v>
      </c>
      <c r="HF176" s="133">
        <v>210</v>
      </c>
      <c r="HG176" s="133">
        <v>211</v>
      </c>
      <c r="HH176" s="133">
        <v>212</v>
      </c>
      <c r="HI176" s="133">
        <v>213</v>
      </c>
      <c r="HJ176" s="133">
        <v>214</v>
      </c>
      <c r="HK176" s="133">
        <v>215</v>
      </c>
      <c r="HL176" s="133">
        <v>216</v>
      </c>
      <c r="HM176" s="133">
        <v>217</v>
      </c>
      <c r="HN176" s="133">
        <v>218</v>
      </c>
      <c r="HO176" s="133">
        <v>219</v>
      </c>
      <c r="HP176" s="133">
        <v>220</v>
      </c>
      <c r="HQ176" s="133">
        <v>221</v>
      </c>
      <c r="HR176" s="133">
        <v>222</v>
      </c>
      <c r="HS176" s="133">
        <v>223</v>
      </c>
      <c r="HT176" s="133">
        <v>224</v>
      </c>
      <c r="HU176" s="133">
        <v>225</v>
      </c>
      <c r="HV176" s="133">
        <v>226</v>
      </c>
      <c r="HW176" s="133">
        <v>227</v>
      </c>
      <c r="HX176" s="133">
        <v>228</v>
      </c>
      <c r="HY176" s="133">
        <v>229</v>
      </c>
      <c r="HZ176" s="133">
        <v>230</v>
      </c>
      <c r="IA176" s="133">
        <v>231</v>
      </c>
      <c r="IB176" s="133">
        <v>232</v>
      </c>
      <c r="IC176" s="133">
        <v>233</v>
      </c>
      <c r="ID176" s="133">
        <v>234</v>
      </c>
      <c r="IE176" s="133">
        <v>235</v>
      </c>
      <c r="IF176" s="133">
        <v>236</v>
      </c>
      <c r="IH176" s="127" t="s">
        <v>100</v>
      </c>
    </row>
  </sheetData>
  <sheetProtection/>
  <mergeCells count="3">
    <mergeCell ref="E1:IF1"/>
    <mergeCell ref="B3:B173"/>
    <mergeCell ref="IJ3:IJ173"/>
  </mergeCells>
  <hyperlinks>
    <hyperlink ref="D4" location="PIs!A2" display="WR1"/>
    <hyperlink ref="D6" location="PIs!A4" display="WR3"/>
    <hyperlink ref="D7" location="PIs!A5" display="WR4"/>
    <hyperlink ref="D8" location="PIs!A6" display="Pe1"/>
    <hyperlink ref="D9" location="PIs!A7" display="Pe2"/>
    <hyperlink ref="D10" location="PIs!A8" display="Pe3"/>
    <hyperlink ref="D11" location="PIs!A9" display="Pe4"/>
    <hyperlink ref="D12" location="PIs!A10" display="Pe5"/>
    <hyperlink ref="D13" location="PIs!A11" display="Pe6"/>
    <hyperlink ref="D14" location="PIs!A12" display="Pe7"/>
    <hyperlink ref="D15" location="PIs!A13" display="Pe8"/>
    <hyperlink ref="D16" location="PIs!A14" display="Pe9"/>
    <hyperlink ref="D17" location="PIs!A15" display="Pe10"/>
    <hyperlink ref="D18" location="PIs!A16" display="Pe11"/>
    <hyperlink ref="D19" location="PIs!A17" display="Pe12"/>
    <hyperlink ref="D20" location="PIs!A18" display="Pe13"/>
    <hyperlink ref="D21" location="PIs!A19" display="Pe14"/>
    <hyperlink ref="D22" location="PIs!A20" display="Pe15"/>
    <hyperlink ref="D23" location="PIs!A21" display="Pe16"/>
    <hyperlink ref="E3" location="Variables!A2" display="A1"/>
    <hyperlink ref="F3" location="Variables!A3" display="A2"/>
    <hyperlink ref="G3" location="Variables!A4" display="A3"/>
    <hyperlink ref="H3" location="Variables!A5" display="A4"/>
    <hyperlink ref="I3" location="Variables!A6" display="A5"/>
    <hyperlink ref="J3" location="Variables!A7" display="A6"/>
    <hyperlink ref="K3" location="Variables!A8" display="A7"/>
    <hyperlink ref="L3" location="Variables!A9" display="A8"/>
    <hyperlink ref="N3" location="Variables!A11" display="A10"/>
    <hyperlink ref="O3" location="Variables!A12" display="A11"/>
    <hyperlink ref="P3" location="Variables!A13" display="A12"/>
    <hyperlink ref="Q3" location="Variables!A14" display="A13"/>
    <hyperlink ref="R3" location="Variables!A15" display="A14"/>
    <hyperlink ref="S3" location="Variables!A16" display="A15"/>
    <hyperlink ref="T3" location="Variables!A17" display="A16"/>
    <hyperlink ref="U3" location="Variables!A18" display="A17"/>
    <hyperlink ref="V3" location="Variables!A19" display="A18"/>
    <hyperlink ref="W3" location="Variables!A20" display="A19"/>
    <hyperlink ref="X3" location="Variables!A21" display="A20"/>
    <hyperlink ref="Y3" location="Variables!A22" display="A21"/>
    <hyperlink ref="Z3" location="Variables!A23" display="A22"/>
    <hyperlink ref="AE3" location="Variables!A28" display="B1"/>
    <hyperlink ref="AF3" location="Variables!A29" display="B2"/>
    <hyperlink ref="AG3" location="Variables!A30" display="B3"/>
    <hyperlink ref="AH3" location="Variables!A31" display="B4"/>
    <hyperlink ref="AI3" location="Variables!A32" display="B5"/>
    <hyperlink ref="AJ3" location="Variables!A33" display="B6"/>
    <hyperlink ref="AK3" location="Variables!A34" display="B7"/>
    <hyperlink ref="AL3" location="Variables!A35" display="B8"/>
    <hyperlink ref="AM3" location="Variables!A36" display="B9"/>
    <hyperlink ref="AN3" location="Variables!A37" display="B10"/>
    <hyperlink ref="AO3" location="Variables!A38" display="B11"/>
    <hyperlink ref="AP3" location="Variables!A39" display="B12"/>
    <hyperlink ref="AQ3" location="Variables!A40" display="B13"/>
    <hyperlink ref="AR3" location="Variables!A41" display="B14"/>
    <hyperlink ref="AS3" location="Variables!A42" display="B15"/>
    <hyperlink ref="AT3" location="Variables!A43" display="B16"/>
    <hyperlink ref="AU3" location="Variables!A44" display="B17"/>
    <hyperlink ref="AV3" location="Variables!A45" display="B18"/>
    <hyperlink ref="AW3" location="Variables!A46" display="B19"/>
    <hyperlink ref="AX3" location="Variables!A47" display="B20"/>
    <hyperlink ref="AY3" location="Variables!A48" display="B21"/>
    <hyperlink ref="AZ3" location="Variables!A49" display="B22"/>
    <hyperlink ref="BA3" location="Variables!A50" display="B23"/>
    <hyperlink ref="BB3" location="Variables!A51" display="B24"/>
    <hyperlink ref="BC3" location="Variables!A52" display="B25"/>
    <hyperlink ref="BD3" location="Variables!A53" display="B26"/>
    <hyperlink ref="BE3" location="Variables!A54" display="C1"/>
    <hyperlink ref="BF3" location="Variables!A55" display="C2"/>
    <hyperlink ref="D24" location="PIs!A22" display="Pe17"/>
    <hyperlink ref="D25" location="PIs!A23" display="Pe18"/>
    <hyperlink ref="D26" location="PIs!A24" display="Pe19"/>
    <hyperlink ref="D27" location="PIs!A25" display="Pe20"/>
    <hyperlink ref="D28" location="PIs!A26" display="Pe21"/>
    <hyperlink ref="D29" location="PIs!A27" display="Pe22"/>
    <hyperlink ref="D30" location="PIs!A28" display="Pe23"/>
    <hyperlink ref="D31" location="PIs!A29" display="Pe24"/>
    <hyperlink ref="D32" location="PIs!A30" display="Pe25"/>
    <hyperlink ref="D33" location="PIs!A31" display="Pe26"/>
    <hyperlink ref="D34" location="PIs!A32" display="Ph1"/>
    <hyperlink ref="D35" location="PIs!A33" display="Ph2"/>
    <hyperlink ref="D36" location="PIs!A34" display="Ph3"/>
    <hyperlink ref="D37" location="PIs!A35" display="Ph4"/>
    <hyperlink ref="D38" location="PIs!A36" display="Ph5"/>
    <hyperlink ref="D39" location="PIs!A37" display="Ph6"/>
    <hyperlink ref="D40" location="PIs!A38" display="Ph7"/>
    <hyperlink ref="D41" location="PIs!A39" display="Ph8"/>
    <hyperlink ref="D42" location="PIs!A40" display="Ph9"/>
    <hyperlink ref="D43" location="PIs!A41" display="Ph10"/>
    <hyperlink ref="D44" location="PIs!A42" display="Ph11"/>
    <hyperlink ref="D45" location="PIs!A43" display="Ph12"/>
    <hyperlink ref="D46" location="PIs!A44" display="Ph13"/>
    <hyperlink ref="D47" location="PIs!A45" display="Ph14"/>
    <hyperlink ref="D48" location="PIs!A46" display="Ph15"/>
    <hyperlink ref="D49" location="PIs!A47" display="Op1"/>
    <hyperlink ref="D50" location="PIs!A48" display="Op2"/>
    <hyperlink ref="D51" location="PIs!A49" display="Op3"/>
    <hyperlink ref="D52" location="PIs!A50" display="Op4"/>
    <hyperlink ref="D53" location="PIs!A51" display="Op5"/>
    <hyperlink ref="D54" location="PIs!A52" display="Op6"/>
    <hyperlink ref="D55" location="PIs!A53" display="Op7"/>
    <hyperlink ref="D56" location="PIs!A54" display="Op8"/>
    <hyperlink ref="D57" location="PIs!A55" display="Op9"/>
    <hyperlink ref="D58" location="PIs!A56" display="Op10"/>
    <hyperlink ref="D59" location="PIs!A57" display="Op11"/>
    <hyperlink ref="D60" location="PIs!A58" display="Op12"/>
    <hyperlink ref="D61" location="PIs!A59" display="Op13"/>
    <hyperlink ref="D62" location="PIs!A60" display="Op14"/>
    <hyperlink ref="D63" location="PIs!A61" display="Op15"/>
    <hyperlink ref="D64" location="PIs!A62" display="Op16"/>
    <hyperlink ref="D65" location="PIs!A63" display="Op17"/>
    <hyperlink ref="D66" location="PIs!A64" display="Op18"/>
    <hyperlink ref="D67" location="PIs!A65" display="Op19"/>
    <hyperlink ref="D68" location="PIs!A66" display="Op20"/>
    <hyperlink ref="D69" location="PIs!A67" display="Op21"/>
    <hyperlink ref="D70" location="PIs!A68" display="Op22"/>
    <hyperlink ref="D71" location="PIs!A69" display="Op23"/>
    <hyperlink ref="D72" location="PIs!A70" display="Op24"/>
    <hyperlink ref="D73" location="PIs!A71" display="Op25"/>
    <hyperlink ref="D74" location="PIs!A72" display="Op26"/>
    <hyperlink ref="D75" location="PIs!A73" display="Op27"/>
    <hyperlink ref="D76" location="PIs!A74" display="Op28"/>
    <hyperlink ref="D77" location="PIs!A75" display="Op29"/>
    <hyperlink ref="D78" location="PIs!A76" display="Op30"/>
    <hyperlink ref="D79" location="PIs!A77" display="Op31"/>
    <hyperlink ref="D80" location="PIs!A78" display="Op32"/>
    <hyperlink ref="D81" location="PIs!A79" display="Op33"/>
    <hyperlink ref="D82" location="PIs!A80" display="Op34"/>
    <hyperlink ref="D83" location="PIs!A81" display="Op35"/>
    <hyperlink ref="D84" location="PIs!A82" display="Op36"/>
    <hyperlink ref="D85" location="PIs!A83" display="Op37"/>
    <hyperlink ref="D86" location="PIs!A84" display="Op38"/>
    <hyperlink ref="D87" location="PIs!A85" display="Op39"/>
    <hyperlink ref="D88" location="PIs!A86" display="Op40"/>
    <hyperlink ref="D89" location="PIs!A87" display="Op41"/>
    <hyperlink ref="D90" location="PIs!A88" display="Op42"/>
    <hyperlink ref="D91" location="PIs!A89" display="Op43"/>
    <hyperlink ref="D92" location="PIs!A90" display="Op44"/>
    <hyperlink ref="D93" location="PIs!A91" display="QS1"/>
    <hyperlink ref="D94" location="PIs!A92" display="QS2"/>
    <hyperlink ref="D95" location="PIs!A93" display="QS3"/>
    <hyperlink ref="D96" location="PIs!A94" display="QS4"/>
    <hyperlink ref="D97" location="PIs!A95" display="QS5"/>
    <hyperlink ref="D98" location="PIs!A96" display="QS6"/>
    <hyperlink ref="D99" location="PIs!A97" display="QS7"/>
    <hyperlink ref="D100" location="PIs!A98" display="QS8"/>
    <hyperlink ref="D101" location="PIs!A99" display="QS9"/>
    <hyperlink ref="D102" location="PIs!A100" display="QS10"/>
    <hyperlink ref="D103" location="PIs!A101" display="QS11"/>
    <hyperlink ref="D104" location="PIs!A102" display="QS12"/>
    <hyperlink ref="D105" location="PIs!A103" display="QS13"/>
    <hyperlink ref="D106" location="PIs!A104" display="QS14"/>
    <hyperlink ref="D107" location="PIs!A105" display="QS15"/>
    <hyperlink ref="D108" location="PIs!A106" display="QS16"/>
    <hyperlink ref="D109" location="PIs!A107" display="QS17"/>
    <hyperlink ref="D110" location="PIs!A108" display="QS18"/>
    <hyperlink ref="D111" location="PIs!A109" display="QS19"/>
    <hyperlink ref="D112" location="PIs!A110" display="QS20"/>
    <hyperlink ref="D113" location="PIs!A111" display="QS21"/>
    <hyperlink ref="D114" location="PIs!A112" display="QS22"/>
    <hyperlink ref="D115" location="PIs!A113" display="QS23"/>
    <hyperlink ref="D116" location="PIs!A114" display="QS24"/>
    <hyperlink ref="D117" location="PIs!A115" display="QS25"/>
    <hyperlink ref="D118" location="PIs!A116" display="QS26"/>
    <hyperlink ref="D119" location="PIs!A117" display="QS27"/>
    <hyperlink ref="D120" location="PIs!A118" display="QS28"/>
    <hyperlink ref="D121" location="PIs!A119" display="QS29"/>
    <hyperlink ref="D122" location="PIs!A120" display="QS30"/>
    <hyperlink ref="D123" location="PIs!A121" display="QS31"/>
    <hyperlink ref="D124" location="PIs!A122" display="QS32"/>
    <hyperlink ref="D125" location="PIs!A123" display="QS33"/>
    <hyperlink ref="D126" location="PIs!A124" display="QS34"/>
    <hyperlink ref="D127" location="PIs!A125" display="Fi1"/>
    <hyperlink ref="D128" location="PIs!A126" display="Fi2"/>
    <hyperlink ref="D129" location="PIs!A127" display="Fi3"/>
    <hyperlink ref="D130" location="PIs!A128" display="Fi4"/>
    <hyperlink ref="D131" location="PIs!A129" display="Fi5"/>
    <hyperlink ref="D132" location="PIs!A130" display="Fi6"/>
    <hyperlink ref="D133" location="PIs!A131" display="Fi7"/>
    <hyperlink ref="D134" location="PIs!A132" display="Fi8"/>
    <hyperlink ref="D135" location="PIs!A133" display="Fi9"/>
    <hyperlink ref="D136" location="PIs!A134" display="Fi10"/>
    <hyperlink ref="D137" location="PIs!A135" display="Fi11"/>
    <hyperlink ref="D138" location="PIs!A136" display="Fi12"/>
    <hyperlink ref="D139" location="PIs!A137" display="Fi13"/>
    <hyperlink ref="D140" location="PIs!A138" display="Fi14"/>
    <hyperlink ref="D141" location="PIs!A139" display="Fi15"/>
    <hyperlink ref="D142" location="PIs!A140" display="Fi16"/>
    <hyperlink ref="D143" location="PIs!A141" display="Fi17"/>
    <hyperlink ref="D144" location="PIs!A142" display="Fi18"/>
    <hyperlink ref="D145" location="PIs!A143" display="Fi19"/>
    <hyperlink ref="D146" location="PIs!A144" display="Fi20"/>
    <hyperlink ref="D147" location="PIs!A145" display="Fi21"/>
    <hyperlink ref="D148" location="PIs!A146" display="Fi22"/>
    <hyperlink ref="D149" location="PIs!A147" display="Fi23"/>
    <hyperlink ref="D150" location="PIs!A148" display="Fi24"/>
    <hyperlink ref="D151" location="PIs!A149" display="Fi25"/>
    <hyperlink ref="D152" location="PIs!A150" display="Fi26"/>
    <hyperlink ref="D153" location="PIs!A151" display="Fi27"/>
    <hyperlink ref="D154" location="PIs!A152" display="Fi28"/>
    <hyperlink ref="D155" location="PIs!A153" display="Fi29"/>
    <hyperlink ref="D156" location="PIs!A154" display="Fi30"/>
    <hyperlink ref="D157" location="PIs!A155" display="Fi31"/>
    <hyperlink ref="D158" location="PIs!A156" display="Fi32"/>
    <hyperlink ref="D159" location="PIs!A157" display="Fi33"/>
    <hyperlink ref="D160" location="PIs!A158" display="Fi34"/>
    <hyperlink ref="D161" location="PIs!A159" display="Fi35"/>
    <hyperlink ref="D162" location="PIs!A160" display="Fi36"/>
    <hyperlink ref="D163" location="PIs!A161" display="Fi37"/>
    <hyperlink ref="D164" location="PIs!A162" display="Fi38"/>
    <hyperlink ref="D165" location="PIs!A163" display="Fi39"/>
    <hyperlink ref="D166" location="PIs!A164" display="Fi40"/>
    <hyperlink ref="D167" location="PIs!A165" display="Fi41"/>
    <hyperlink ref="D168" location="PIs!A166" display="Fi42"/>
    <hyperlink ref="D169" location="PIs!A167" display="Fi43"/>
    <hyperlink ref="D170" location="PIs!A168" display="Fi44"/>
    <hyperlink ref="D171" location="PIs!A169" display="Fi45"/>
    <hyperlink ref="D172" location="PIs!A170" display="Fi46"/>
    <hyperlink ref="D173" location="PIs!A171" display="Fi47"/>
    <hyperlink ref="BG3" location="Variables!A56" display="C3"/>
    <hyperlink ref="BH3" location="Variables!A57" display="C4"/>
    <hyperlink ref="BI3" location="Variables!A58" display="C5"/>
    <hyperlink ref="BJ3" location="Variables!A59" display="C6"/>
    <hyperlink ref="BK3" location="Variables!A60" display="C7"/>
    <hyperlink ref="BL3" location="Variables!A61" display="C8"/>
    <hyperlink ref="BM3" location="Variables!A62" display="C9"/>
    <hyperlink ref="BN3" location="Variables!A63" display="C10"/>
    <hyperlink ref="BO3" location="Variables!A64" display="C11"/>
    <hyperlink ref="BP3" location="Variables!A65" display="C12"/>
    <hyperlink ref="BQ3" location="Variables!A66" display="C13"/>
    <hyperlink ref="BR3" location="Variables!A67" display="C14"/>
    <hyperlink ref="BS3" location="Variables!A68" display="C15"/>
    <hyperlink ref="BT3" location="Variables!A69" display="C16"/>
    <hyperlink ref="BU3" location="Variables!A70" display="C17"/>
    <hyperlink ref="BV3" location="Variables!A71" display="C18"/>
    <hyperlink ref="BW3" location="Variables!A72" display="C19"/>
    <hyperlink ref="BX3" location="Variables!A73" display="C20"/>
    <hyperlink ref="BY3" location="Variables!A74" display="C21"/>
    <hyperlink ref="BZ3" location="Variables!A75" display="C22"/>
    <hyperlink ref="CA3" location="Variables!A76" display="C23"/>
    <hyperlink ref="CB3" location="Variables!A77" display="C24"/>
    <hyperlink ref="CC3" location="Variables!A78" display="C25"/>
    <hyperlink ref="CD3" location="Variables!A79" display="D1"/>
    <hyperlink ref="CE3" location="Variables!A80" display="D2"/>
    <hyperlink ref="CF3" location="Variables!A81" display="D3"/>
    <hyperlink ref="CG3" location="Variables!A82" display="D4"/>
    <hyperlink ref="CH3" location="Variables!A83" display="D5"/>
    <hyperlink ref="CI3" location="Variables!A84" display="D6"/>
    <hyperlink ref="CJ3" location="Variables!A85" display="D7"/>
    <hyperlink ref="CK3" location="Variables!A86" display="D8"/>
    <hyperlink ref="CL3" location="Variables!A87" display="D9"/>
    <hyperlink ref="CM3" location="Variables!A88" display="D10"/>
    <hyperlink ref="CN3" location="Variables!A89" display="D11"/>
    <hyperlink ref="CO3" location="Variables!A90" display="D12"/>
    <hyperlink ref="CP3" location="Variables!A91" display="D13"/>
    <hyperlink ref="CQ3" location="Variables!A92" display="D14"/>
    <hyperlink ref="CR3" location="Variables!A93" display="D15"/>
    <hyperlink ref="CS3" location="Variables!A94" display="D16"/>
    <hyperlink ref="CT3" location="Variables!A95" display="D17"/>
    <hyperlink ref="CU3" location="Variables!A96" display="D18"/>
    <hyperlink ref="CV3" location="Variables!A97" display="D19"/>
    <hyperlink ref="CW3" location="Variables!A98" display="D20"/>
    <hyperlink ref="CX3" location="Variables!A99" display="D21"/>
    <hyperlink ref="CY3" location="Variables!A100" display="D22"/>
    <hyperlink ref="CZ3" location="Variables!A101" display="D23"/>
    <hyperlink ref="DA3" location="Variables!A102" display="D24"/>
    <hyperlink ref="DB3" location="Variables!A103" display="D25"/>
    <hyperlink ref="DC3" location="Variables!A104" display="D26"/>
    <hyperlink ref="DD3" location="Variables!A105" display="D27"/>
    <hyperlink ref="DE3" location="Variables!A106" display="D28"/>
    <hyperlink ref="DF3" location="Variables!A107" display="D29"/>
    <hyperlink ref="DG3" location="Variables!A108" display="D30"/>
    <hyperlink ref="DH3" location="Variables!A109" display="D31"/>
    <hyperlink ref="DI3" location="Variables!A110" display="D32"/>
    <hyperlink ref="DJ3" location="Variables!A111" display="D33"/>
    <hyperlink ref="DK3" location="Variables!A112" display="D34"/>
    <hyperlink ref="DL3" location="Variables!A113" display="D35"/>
    <hyperlink ref="DM3" location="Variables!A114" display="D36"/>
    <hyperlink ref="DN3" location="Variables!A115" display="D37"/>
    <hyperlink ref="DO3" location="Variables!A116" display="D38"/>
    <hyperlink ref="DP3" location="Variables!A117" display="D39"/>
    <hyperlink ref="DQ3" location="Variables!A118" display="D40"/>
    <hyperlink ref="DR3" location="Variables!A119" display="D41"/>
    <hyperlink ref="DS3" location="Variables!A120" display="D42"/>
    <hyperlink ref="DT3" location="Variables!A121" display="D43"/>
    <hyperlink ref="DU3" location="Variables!A122" display="D44"/>
    <hyperlink ref="DV3" location="Variables!A123" display="D45"/>
    <hyperlink ref="DW3" location="Variables!A124" display="D46"/>
    <hyperlink ref="DX3" location="Variables!A125" display="D47"/>
    <hyperlink ref="DY3" location="Variables!A126" display="D48"/>
    <hyperlink ref="DZ3" location="Variables!A127" display="D49"/>
    <hyperlink ref="EA3" location="Variables!A128" display="D50"/>
    <hyperlink ref="EB3" location="Variables!A129" display="D51"/>
    <hyperlink ref="EC3" location="Variables!A130" display="D52"/>
    <hyperlink ref="ED3" location="Variables!A131" display="D53"/>
    <hyperlink ref="EE3" location="Variables!A132" display="D54"/>
    <hyperlink ref="EF3" location="Variables!A133" display="D55"/>
    <hyperlink ref="EG3" location="Variables!A134" display="D56"/>
    <hyperlink ref="EH3" location="Variables!A135" display="D57"/>
    <hyperlink ref="EI3" location="Variables!A136" display="D58"/>
    <hyperlink ref="EJ3" location="Variables!A137" display="D59"/>
    <hyperlink ref="EK3" location="Variables!A138" display="D60"/>
    <hyperlink ref="EL3" location="Variables!A139" display="D61"/>
    <hyperlink ref="EM3" location="Variables!A140" display="D62"/>
    <hyperlink ref="EN3" location="Variables!A141" display="D63"/>
    <hyperlink ref="EO3" location="Variables!A142" display="D64"/>
    <hyperlink ref="EP3" location="Variables!A143" display="D65"/>
    <hyperlink ref="EQ3" location="Variables!A144" display="Ε1"/>
    <hyperlink ref="ER3" location="Variables!A145" display="Ε2"/>
    <hyperlink ref="ES3" location="Variables!A146" display="Ε3"/>
    <hyperlink ref="ET3" location="Variables!A147" display="Ε4"/>
    <hyperlink ref="EU3" location="Variables!A148" display="Ε5"/>
    <hyperlink ref="EV3" location="Variables!A149" display="Ε6"/>
    <hyperlink ref="EW3" location="Variables!A150" display="Ε7"/>
    <hyperlink ref="EX3" location="Variables!A151" display="Ε8"/>
    <hyperlink ref="EY3" location="Variables!A152" display="Ε9"/>
    <hyperlink ref="EZ3" location="Variables!A153" display="Ε10"/>
    <hyperlink ref="FA3" location="Variables!A154" display="Ε11"/>
    <hyperlink ref="FB3" location="Variables!A155" display="F1"/>
    <hyperlink ref="FC3" location="Variables!A156" display="F2"/>
    <hyperlink ref="FD3" location="Variables!A157" display="F3"/>
    <hyperlink ref="FE3" location="Variables!A158" display="F4"/>
    <hyperlink ref="FF3" location="Variables!A159" display="F5"/>
    <hyperlink ref="FG3" location="Variables!A160" display="F6"/>
    <hyperlink ref="FH3" location="Variables!A161" display="F7"/>
    <hyperlink ref="FI3" location="Variables!A162" display="F8"/>
    <hyperlink ref="FJ3" location="Variables!A163" display="F9"/>
    <hyperlink ref="FK3" location="Variables!A164" display="F10"/>
    <hyperlink ref="FL3" location="Variables!A165" display="F11"/>
    <hyperlink ref="FM3" location="Variables!A166" display="F12"/>
    <hyperlink ref="FN3" location="Variables!A167" display="F13"/>
    <hyperlink ref="FO3" location="Variables!A168" display="F14"/>
    <hyperlink ref="FP3" location="Variables!A169" display="F15"/>
    <hyperlink ref="FQ3" location="Variables!A170" display="F16"/>
    <hyperlink ref="FR3" location="Variables!A171" display="F17"/>
    <hyperlink ref="FS3" location="Variables!A172" display="F18"/>
    <hyperlink ref="FT3" location="Variables!A173" display="F19"/>
    <hyperlink ref="FU3" location="Variables!A174" display="F20"/>
    <hyperlink ref="FV3" location="Variables!A175" display="F21"/>
    <hyperlink ref="FW3" location="Variables!A176" display="F22"/>
    <hyperlink ref="FX3" location="Variables!A177" display="F23"/>
    <hyperlink ref="FY3" location="Variables!A178" display="G1"/>
    <hyperlink ref="FZ3" location="Variables!A179" display="G2"/>
    <hyperlink ref="GA3" location="Variables!A180" display="G3"/>
    <hyperlink ref="GB3" location="Variables!A181" display="G4"/>
    <hyperlink ref="GC3" location="Variables!A182" display="G5"/>
    <hyperlink ref="GD3" location="Variables!A183" display="G6"/>
    <hyperlink ref="GE3" location="Variables!A184" display="G7"/>
    <hyperlink ref="GF3" location="Variables!A185" display="G8"/>
    <hyperlink ref="GG3" location="Variables!A186" display="G9"/>
    <hyperlink ref="GH3" location="Variables!A187" display="G10"/>
    <hyperlink ref="GI3" location="Variables!A188" display="G11"/>
    <hyperlink ref="GJ3" location="Variables!A159" display="G12"/>
    <hyperlink ref="GK3" location="Variables!A190" display="G13"/>
    <hyperlink ref="GL3" location="Variables!A191" display="G14"/>
    <hyperlink ref="GM3" location="Variables!A192" display="G15"/>
    <hyperlink ref="GN3" location="Variables!A193" display="G16"/>
    <hyperlink ref="GO3" location="Variables!A194" display="G17"/>
    <hyperlink ref="GP3" location="Variables!A195" display="G18"/>
    <hyperlink ref="GQ3" location="Variables!A196" display="G19"/>
    <hyperlink ref="GR3" location="Variables!A197" display="G20"/>
    <hyperlink ref="GS3" location="Variables!A198" display="G21"/>
    <hyperlink ref="GT3" location="Variables!A199" display="G22"/>
    <hyperlink ref="GU3" location="Variables!A200" display="G23"/>
    <hyperlink ref="GV3" location="Variables!A201" display="G24"/>
    <hyperlink ref="GW3" location="Variables!A202" display="G25"/>
    <hyperlink ref="GX3" location="Variables!A203" display="G26"/>
    <hyperlink ref="GY3" location="Variables!A204" display="G27"/>
    <hyperlink ref="GZ3" location="Variables!A205" display="G28"/>
    <hyperlink ref="HA3" location="Variables!A206" display="G29"/>
    <hyperlink ref="HB3" location="Variables!A207" display="G30"/>
    <hyperlink ref="HC3" location="Variables!A208" display="G31"/>
    <hyperlink ref="HD3" location="Variables!A209" display="G32"/>
    <hyperlink ref="HE3" location="Variables!A210" display="G33"/>
    <hyperlink ref="HF3" location="Variables!A211" display="G34"/>
    <hyperlink ref="HG3" location="Variables!A212" display="G35"/>
    <hyperlink ref="HH3" location="Variables!A213" display="G36"/>
    <hyperlink ref="HI3" location="Variables!A214" display="G37"/>
    <hyperlink ref="HJ3" location="Variables!A215" display="G38"/>
    <hyperlink ref="HK3" location="Variables!A216" display="G39"/>
    <hyperlink ref="HL3" location="Variables!A217" display="G40"/>
    <hyperlink ref="HM3" location="Variables!A218" display="G41"/>
    <hyperlink ref="HN3" location="Variables!A219" display="G42"/>
    <hyperlink ref="HO3" location="Variables!A220" display="G43"/>
    <hyperlink ref="HP3" location="Variables!A221" display="G44"/>
    <hyperlink ref="HQ3" location="Variables!A222" display="G45"/>
    <hyperlink ref="HR3" location="Variables!A223" display="G46"/>
    <hyperlink ref="HS3" location="Variables!A224" display="G47"/>
    <hyperlink ref="HT3" location="Variables!A225" display="G48"/>
    <hyperlink ref="HU3" location="Variables!A226" display="G49"/>
    <hyperlink ref="HV3" location="Variables!A227" display="G50"/>
    <hyperlink ref="HW3" location="Variables!A228" display="G51"/>
    <hyperlink ref="HX3" location="Variables!A229" display="G52"/>
    <hyperlink ref="HY3" location="Variables!A230" display="G53"/>
    <hyperlink ref="HZ3" location="Variables!A231" display="G54"/>
    <hyperlink ref="IA3" location="Variables!A232" display="G55"/>
    <hyperlink ref="IB3" location="Variables!A233" display="G56"/>
    <hyperlink ref="IC3" location="Variables!A234" display="G57"/>
    <hyperlink ref="ID3" location="Variables!A235" display="G58"/>
    <hyperlink ref="IE3" location="Variables!A236" display="H1"/>
    <hyperlink ref="IF3" location="Variables!A237" display="H2"/>
    <hyperlink ref="AA3" location="Variables!A24" display="Α23"/>
    <hyperlink ref="AB3" location="Variables!A25" display="Α24"/>
    <hyperlink ref="AC3" location="Variables!A26" display="Α25"/>
    <hyperlink ref="AD3" location="Variables!A27" display="Α26"/>
    <hyperlink ref="D5" location="PIs!A3" display="WR2"/>
    <hyperlink ref="IH4" location="PIs!A2" display="WR1"/>
    <hyperlink ref="IH6" location="PIs!A4" display="WR3"/>
    <hyperlink ref="IH7" location="PIs!A5" display="WR4"/>
    <hyperlink ref="IH8" location="PIs!A6" display="Pe1"/>
    <hyperlink ref="IH9" location="PIs!A7" display="Pe2"/>
    <hyperlink ref="IH10" location="PIs!A8" display="Pe3"/>
    <hyperlink ref="IH11" location="PIs!A9" display="Pe4"/>
    <hyperlink ref="IH12" location="PIs!A10" display="Pe5"/>
    <hyperlink ref="IH13" location="PIs!A11" display="Pe6"/>
    <hyperlink ref="IH14" location="PIs!A12" display="Pe7"/>
    <hyperlink ref="IH15" location="PIs!A13" display="Pe8"/>
    <hyperlink ref="IH16" location="PIs!A14" display="Pe9"/>
    <hyperlink ref="IH17" location="PIs!A15" display="Pe10"/>
    <hyperlink ref="IH18" location="PIs!A16" display="Pe11"/>
    <hyperlink ref="IH19" location="PIs!A17" display="Pe12"/>
    <hyperlink ref="IH20" location="PIs!A18" display="Pe13"/>
    <hyperlink ref="IH21" location="PIs!A19" display="Pe14"/>
    <hyperlink ref="IH22" location="PIs!A20" display="Pe15"/>
    <hyperlink ref="IH23" location="PIs!A21" display="Pe16"/>
    <hyperlink ref="IH24" location="PIs!A22" display="Pe17"/>
    <hyperlink ref="IH25" location="PIs!A23" display="Pe18"/>
    <hyperlink ref="IH26" location="PIs!A24" display="Pe19"/>
    <hyperlink ref="IH27" location="PIs!A25" display="Pe20"/>
    <hyperlink ref="IH28" location="PIs!A26" display="Pe21"/>
    <hyperlink ref="IH29" location="PIs!A27" display="Pe22"/>
    <hyperlink ref="IH30" location="PIs!A28" display="Pe23"/>
    <hyperlink ref="IH31" location="PIs!A29" display="Pe24"/>
    <hyperlink ref="IH32" location="PIs!A30" display="Pe25"/>
    <hyperlink ref="IH33" location="PIs!A31" display="Pe26"/>
    <hyperlink ref="IH34" location="PIs!A32" display="Ph1"/>
    <hyperlink ref="IH35" location="PIs!A33" display="Ph2"/>
    <hyperlink ref="IH36" location="PIs!A34" display="Ph3"/>
    <hyperlink ref="IH37" location="PIs!A35" display="Ph4"/>
    <hyperlink ref="IH38" location="PIs!A36" display="Ph5"/>
    <hyperlink ref="IH39" location="PIs!A37" display="Ph6"/>
    <hyperlink ref="IH40" location="PIs!A38" display="Ph7"/>
    <hyperlink ref="IH41" location="PIs!A39" display="Ph8"/>
    <hyperlink ref="IH42" location="PIs!A40" display="Ph9"/>
    <hyperlink ref="IH43" location="PIs!A41" display="Ph10"/>
    <hyperlink ref="IH44" location="PIs!A42" display="Ph11"/>
    <hyperlink ref="IH45" location="PIs!A43" display="Ph12"/>
    <hyperlink ref="IH46" location="PIs!A44" display="Ph13"/>
    <hyperlink ref="IH47" location="PIs!A45" display="Ph14"/>
    <hyperlink ref="IH48" location="PIs!A46" display="Ph15"/>
    <hyperlink ref="IH49" location="PIs!A47" display="Op1"/>
    <hyperlink ref="IH50" location="PIs!A48" display="Op2"/>
    <hyperlink ref="IH51" location="PIs!A49" display="Op3"/>
    <hyperlink ref="IH52" location="PIs!A50" display="Op4"/>
    <hyperlink ref="IH53" location="PIs!A51" display="Op5"/>
    <hyperlink ref="IH54" location="PIs!A52" display="Op6"/>
    <hyperlink ref="IH55" location="PIs!A53" display="Op7"/>
    <hyperlink ref="IH56" location="PIs!A54" display="Op8"/>
    <hyperlink ref="IH57" location="PIs!A55" display="Op9"/>
    <hyperlink ref="IH58" location="PIs!A56" display="Op10"/>
    <hyperlink ref="IH59" location="PIs!A57" display="Op11"/>
    <hyperlink ref="IH60" location="PIs!A58" display="Op12"/>
    <hyperlink ref="IH61" location="PIs!A59" display="Op13"/>
    <hyperlink ref="IH62" location="PIs!A60" display="Op14"/>
    <hyperlink ref="IH63" location="PIs!A61" display="Op15"/>
    <hyperlink ref="IH64" location="PIs!A62" display="Op16"/>
    <hyperlink ref="IH65" location="PIs!A63" display="Op17"/>
    <hyperlink ref="IH66" location="PIs!A64" display="Op18"/>
    <hyperlink ref="IH67" location="PIs!A65" display="Op19"/>
    <hyperlink ref="IH68" location="PIs!A66" display="Op20"/>
    <hyperlink ref="IH69" location="PIs!A67" display="Op21"/>
    <hyperlink ref="IH70" location="PIs!A68" display="Op22"/>
    <hyperlink ref="IH71" location="PIs!A69" display="Op23"/>
    <hyperlink ref="IH72" location="PIs!A70" display="Op24"/>
    <hyperlink ref="IH73" location="PIs!A71" display="Op25"/>
    <hyperlink ref="IH74" location="PIs!A72" display="Op26"/>
    <hyperlink ref="IH75" location="PIs!A73" display="Op27"/>
    <hyperlink ref="IH76" location="PIs!A74" display="Op28"/>
    <hyperlink ref="IH77" location="PIs!A75" display="Op29"/>
    <hyperlink ref="IH78" location="PIs!A76" display="Op30"/>
    <hyperlink ref="IH79" location="PIs!A77" display="Op31"/>
    <hyperlink ref="IH80" location="PIs!A78" display="Op32"/>
    <hyperlink ref="IH81" location="PIs!A79" display="Op33"/>
    <hyperlink ref="IH82" location="PIs!A80" display="Op34"/>
    <hyperlink ref="IH83" location="PIs!A81" display="Op35"/>
    <hyperlink ref="IH84" location="PIs!A82" display="Op36"/>
    <hyperlink ref="IH85" location="PIs!A83" display="Op37"/>
    <hyperlink ref="IH86" location="PIs!A84" display="Op38"/>
    <hyperlink ref="IH87" location="PIs!A85" display="Op39"/>
    <hyperlink ref="IH88" location="PIs!A86" display="Op40"/>
    <hyperlink ref="IH89" location="PIs!A87" display="Op41"/>
    <hyperlink ref="IH90" location="PIs!A88" display="Op42"/>
    <hyperlink ref="IH91" location="PIs!A89" display="Op43"/>
    <hyperlink ref="IH92" location="PIs!A90" display="Op44"/>
    <hyperlink ref="IH93" location="PIs!A91" display="QS1"/>
    <hyperlink ref="IH94" location="PIs!A92" display="QS2"/>
    <hyperlink ref="IH95" location="PIs!A93" display="QS3"/>
    <hyperlink ref="IH96" location="PIs!A94" display="QS4"/>
    <hyperlink ref="IH97" location="PIs!A95" display="QS5"/>
    <hyperlink ref="IH98" location="PIs!A96" display="QS6"/>
    <hyperlink ref="IH99" location="PIs!A97" display="QS7"/>
    <hyperlink ref="IH100" location="PIs!A98" display="QS8"/>
    <hyperlink ref="IH101" location="PIs!A99" display="QS9"/>
    <hyperlink ref="IH102" location="PIs!A100" display="QS10"/>
    <hyperlink ref="IH103" location="PIs!A101" display="QS11"/>
    <hyperlink ref="IH104" location="PIs!A102" display="QS12"/>
    <hyperlink ref="IH105" location="PIs!A103" display="QS13"/>
    <hyperlink ref="IH106" location="PIs!A104" display="QS14"/>
    <hyperlink ref="IH107" location="PIs!A105" display="QS15"/>
    <hyperlink ref="IH108" location="PIs!A106" display="QS16"/>
    <hyperlink ref="IH109" location="PIs!A107" display="QS17"/>
    <hyperlink ref="IH110" location="PIs!A108" display="QS18"/>
    <hyperlink ref="IH111" location="PIs!A109" display="QS19"/>
    <hyperlink ref="IH112" location="PIs!A110" display="QS20"/>
    <hyperlink ref="IH113" location="PIs!A111" display="QS21"/>
    <hyperlink ref="IH114" location="PIs!A112" display="QS22"/>
    <hyperlink ref="IH115" location="PIs!A113" display="QS23"/>
    <hyperlink ref="IH116" location="PIs!A114" display="QS24"/>
    <hyperlink ref="IH117" location="PIs!A115" display="QS25"/>
    <hyperlink ref="IH118" location="PIs!A116" display="QS26"/>
    <hyperlink ref="IH119" location="PIs!A117" display="QS27"/>
    <hyperlink ref="IH120" location="PIs!A118" display="QS28"/>
    <hyperlink ref="IH121" location="PIs!A119" display="QS29"/>
    <hyperlink ref="IH122" location="PIs!A120" display="QS30"/>
    <hyperlink ref="IH123" location="PIs!A121" display="QS31"/>
    <hyperlink ref="IH124" location="PIs!A122" display="QS32"/>
    <hyperlink ref="IH125" location="PIs!A123" display="QS33"/>
    <hyperlink ref="IH126" location="PIs!A124" display="QS34"/>
    <hyperlink ref="IH127" location="PIs!A125" display="Fi1"/>
    <hyperlink ref="IH128" location="PIs!A126" display="Fi2"/>
    <hyperlink ref="IH129" location="PIs!A127" display="Fi3"/>
    <hyperlink ref="IH130" location="PIs!A128" display="Fi4"/>
    <hyperlink ref="IH131" location="PIs!A129" display="Fi5"/>
    <hyperlink ref="IH132" location="PIs!A130" display="Fi6"/>
    <hyperlink ref="IH133" location="PIs!A131" display="Fi7"/>
    <hyperlink ref="IH134" location="PIs!A132" display="Fi8"/>
    <hyperlink ref="IH135" location="PIs!A133" display="Fi9"/>
    <hyperlink ref="IH136" location="PIs!A134" display="Fi10"/>
    <hyperlink ref="IH137" location="PIs!A135" display="Fi11"/>
    <hyperlink ref="IH138" location="PIs!A136" display="Fi12"/>
    <hyperlink ref="IH139" location="PIs!A137" display="Fi13"/>
    <hyperlink ref="IH140" location="PIs!A138" display="Fi14"/>
    <hyperlink ref="IH141" location="PIs!A139" display="Fi15"/>
    <hyperlink ref="IH142" location="PIs!A140" display="Fi16"/>
    <hyperlink ref="IH143" location="PIs!A141" display="Fi17"/>
    <hyperlink ref="IH144" location="PIs!A142" display="Fi18"/>
    <hyperlink ref="IH145" location="PIs!A143" display="Fi19"/>
    <hyperlink ref="IH146" location="PIs!A144" display="Fi20"/>
    <hyperlink ref="IH147" location="PIs!A145" display="Fi21"/>
    <hyperlink ref="IH148" location="PIs!A146" display="Fi22"/>
    <hyperlink ref="IH149" location="PIs!A147" display="Fi23"/>
    <hyperlink ref="IH150" location="PIs!A148" display="Fi24"/>
    <hyperlink ref="IH151" location="PIs!A149" display="Fi25"/>
    <hyperlink ref="IH152" location="PIs!A150" display="Fi26"/>
    <hyperlink ref="IH153" location="PIs!A151" display="Fi27"/>
    <hyperlink ref="IH154" location="PIs!A152" display="Fi28"/>
    <hyperlink ref="IH155" location="PIs!A153" display="Fi29"/>
    <hyperlink ref="IH156" location="PIs!A154" display="Fi30"/>
    <hyperlink ref="IH157" location="PIs!A155" display="Fi31"/>
    <hyperlink ref="IH158" location="PIs!A156" display="Fi32"/>
    <hyperlink ref="IH159" location="PIs!A157" display="Fi33"/>
    <hyperlink ref="IH160" location="PIs!A158" display="Fi34"/>
    <hyperlink ref="IH161" location="PIs!A159" display="Fi35"/>
    <hyperlink ref="IH162" location="PIs!A160" display="Fi36"/>
    <hyperlink ref="IH163" location="PIs!A161" display="Fi37"/>
    <hyperlink ref="IH164" location="PIs!A162" display="Fi38"/>
    <hyperlink ref="IH165" location="PIs!A163" display="Fi39"/>
    <hyperlink ref="IH166" location="PIs!A164" display="Fi40"/>
    <hyperlink ref="IH167" location="PIs!A165" display="Fi41"/>
    <hyperlink ref="IH168" location="PIs!A166" display="Fi42"/>
    <hyperlink ref="IH169" location="PIs!A167" display="Fi43"/>
    <hyperlink ref="IH170" location="PIs!A168" display="Fi44"/>
    <hyperlink ref="IH171" location="PIs!A169" display="Fi45"/>
    <hyperlink ref="IH172" location="PIs!A170" display="Fi46"/>
    <hyperlink ref="IH173" location="PIs!A171" display="Fi47"/>
    <hyperlink ref="IH5" location="PIs!A3" display="WR2"/>
    <hyperlink ref="M3" location="Variables!A10" display="A9"/>
    <hyperlink ref="E175" location="Variables!A2" display="A1"/>
    <hyperlink ref="F175" location="Variables!A3" display="A2"/>
    <hyperlink ref="G175" location="Variables!A4" display="A3"/>
    <hyperlink ref="H175" location="Variables!A5" display="A4"/>
    <hyperlink ref="I175" location="Variables!A6" display="A5"/>
    <hyperlink ref="J175" location="Variables!A7" display="A6"/>
    <hyperlink ref="K175" location="Variables!A8" display="A7"/>
    <hyperlink ref="L175" location="Variables!A9" display="A8"/>
    <hyperlink ref="N175" location="Variables!A11" display="A10"/>
    <hyperlink ref="O175" location="Variables!A12" display="A11"/>
    <hyperlink ref="P175" location="Variables!A13" display="A12"/>
    <hyperlink ref="Q175" location="Variables!A14" display="A13"/>
    <hyperlink ref="R175" location="Variables!A15" display="A14"/>
    <hyperlink ref="S175" location="Variables!A16" display="A15"/>
    <hyperlink ref="T175" location="Variables!A17" display="A16"/>
    <hyperlink ref="U175" location="Variables!A18" display="A17"/>
    <hyperlink ref="V175" location="Variables!A19" display="A18"/>
    <hyperlink ref="W175" location="Variables!A20" display="A19"/>
    <hyperlink ref="X175" location="Variables!A21" display="A20"/>
    <hyperlink ref="Y175" location="Variables!A22" display="A21"/>
    <hyperlink ref="Z175" location="Variables!A23" display="A22"/>
    <hyperlink ref="AE175" location="Variables!A28" display="B1"/>
    <hyperlink ref="AF175" location="Variables!A29" display="B2"/>
    <hyperlink ref="AG175" location="Variables!A30" display="B3"/>
    <hyperlink ref="AH175" location="Variables!A31" display="B4"/>
    <hyperlink ref="AI175" location="Variables!A32" display="B5"/>
    <hyperlink ref="AJ175" location="Variables!A33" display="B6"/>
    <hyperlink ref="AK175" location="Variables!A34" display="B7"/>
    <hyperlink ref="AL175" location="Variables!A35" display="B8"/>
    <hyperlink ref="AM175" location="Variables!A36" display="B9"/>
    <hyperlink ref="AN175" location="Variables!A37" display="B10"/>
    <hyperlink ref="AO175" location="Variables!A38" display="B11"/>
    <hyperlink ref="AP175" location="Variables!A39" display="B12"/>
    <hyperlink ref="AQ175" location="Variables!A40" display="B13"/>
    <hyperlink ref="AR175" location="Variables!A41" display="B14"/>
    <hyperlink ref="AS175" location="Variables!A42" display="B15"/>
    <hyperlink ref="AT175" location="Variables!A43" display="B16"/>
    <hyperlink ref="AU175" location="Variables!A44" display="B17"/>
    <hyperlink ref="AV175" location="Variables!A45" display="B18"/>
    <hyperlink ref="AW175" location="Variables!A46" display="B19"/>
    <hyperlink ref="AX175" location="Variables!A47" display="B20"/>
    <hyperlink ref="AY175" location="Variables!A48" display="B21"/>
    <hyperlink ref="AZ175" location="Variables!A49" display="B22"/>
    <hyperlink ref="BA175" location="Variables!A50" display="B23"/>
    <hyperlink ref="BB175" location="Variables!A51" display="B24"/>
    <hyperlink ref="BC175" location="Variables!A52" display="B25"/>
    <hyperlink ref="BD175" location="Variables!A53" display="B26"/>
    <hyperlink ref="BE175" location="Variables!A54" display="C1"/>
    <hyperlink ref="BF175" location="Variables!A55" display="C2"/>
    <hyperlink ref="BG175" location="Variables!A56" display="C3"/>
    <hyperlink ref="BH175" location="Variables!A57" display="C4"/>
    <hyperlink ref="BI175" location="Variables!A58" display="C5"/>
    <hyperlink ref="BJ175" location="Variables!A59" display="C6"/>
    <hyperlink ref="BK175" location="Variables!A60" display="C7"/>
    <hyperlink ref="BL175" location="Variables!A61" display="C8"/>
    <hyperlink ref="BM175" location="Variables!A62" display="C9"/>
    <hyperlink ref="BN175" location="Variables!A63" display="C10"/>
    <hyperlink ref="BO175" location="Variables!A64" display="C11"/>
    <hyperlink ref="BP175" location="Variables!A65" display="C12"/>
    <hyperlink ref="BQ175" location="Variables!A66" display="C13"/>
    <hyperlink ref="BR175" location="Variables!A67" display="C14"/>
    <hyperlink ref="BS175" location="Variables!A68" display="C15"/>
    <hyperlink ref="BT175" location="Variables!A69" display="C16"/>
    <hyperlink ref="BU175" location="Variables!A70" display="C17"/>
    <hyperlink ref="BV175" location="Variables!A71" display="C18"/>
    <hyperlink ref="BW175" location="Variables!A72" display="C19"/>
    <hyperlink ref="BX175" location="Variables!A73" display="C20"/>
    <hyperlink ref="BY175" location="Variables!A74" display="C21"/>
    <hyperlink ref="BZ175" location="Variables!A75" display="C22"/>
    <hyperlink ref="CA175" location="Variables!A76" display="C23"/>
    <hyperlink ref="CB175" location="Variables!A77" display="C24"/>
    <hyperlink ref="CC175" location="Variables!A78" display="C25"/>
    <hyperlink ref="CD175" location="Variables!A79" display="D1"/>
    <hyperlink ref="CE175" location="Variables!A80" display="D2"/>
    <hyperlink ref="CF175" location="Variables!A81" display="D3"/>
    <hyperlink ref="CG175" location="Variables!A82" display="D4"/>
    <hyperlink ref="CH175" location="Variables!A83" display="D5"/>
    <hyperlink ref="CI175" location="Variables!A84" display="D6"/>
    <hyperlink ref="CJ175" location="Variables!A85" display="D7"/>
    <hyperlink ref="CK175" location="Variables!A86" display="D8"/>
    <hyperlink ref="CL175" location="Variables!A87" display="D9"/>
    <hyperlink ref="CM175" location="Variables!A88" display="D10"/>
    <hyperlink ref="CN175" location="Variables!A89" display="D11"/>
    <hyperlink ref="CO175" location="Variables!A90" display="D12"/>
    <hyperlink ref="CP175" location="Variables!A91" display="D13"/>
    <hyperlink ref="CQ175" location="Variables!A92" display="D14"/>
    <hyperlink ref="CR175" location="Variables!A93" display="D15"/>
    <hyperlink ref="CS175" location="Variables!A94" display="D16"/>
    <hyperlink ref="CT175" location="Variables!A95" display="D17"/>
    <hyperlink ref="CU175" location="Variables!A96" display="D18"/>
    <hyperlink ref="CV175" location="Variables!A97" display="D19"/>
    <hyperlink ref="CW175" location="Variables!A98" display="D20"/>
    <hyperlink ref="CX175" location="Variables!A99" display="D21"/>
    <hyperlink ref="CY175" location="Variables!A100" display="D22"/>
    <hyperlink ref="CZ175" location="Variables!A101" display="D23"/>
    <hyperlink ref="DA175" location="Variables!A102" display="D24"/>
    <hyperlink ref="DB175" location="Variables!A103" display="D25"/>
    <hyperlink ref="DC175" location="Variables!A104" display="D26"/>
    <hyperlink ref="DD175" location="Variables!A105" display="D27"/>
    <hyperlink ref="DE175" location="Variables!A106" display="D28"/>
    <hyperlink ref="DF175" location="Variables!A107" display="D29"/>
    <hyperlink ref="DG175" location="Variables!A108" display="D30"/>
    <hyperlink ref="DH175" location="Variables!A109" display="D31"/>
    <hyperlink ref="DI175" location="Variables!A110" display="D32"/>
    <hyperlink ref="DJ175" location="Variables!A111" display="D33"/>
    <hyperlink ref="DK175" location="Variables!A112" display="D34"/>
    <hyperlink ref="DL175" location="Variables!A113" display="D35"/>
    <hyperlink ref="DM175" location="Variables!A114" display="D36"/>
    <hyperlink ref="DN175" location="Variables!A115" display="D37"/>
    <hyperlink ref="DO175" location="Variables!A116" display="D38"/>
    <hyperlink ref="DP175" location="Variables!A117" display="D39"/>
    <hyperlink ref="DQ175" location="Variables!A118" display="D40"/>
    <hyperlink ref="DR175" location="Variables!A119" display="D41"/>
    <hyperlink ref="DS175" location="Variables!A120" display="D42"/>
    <hyperlink ref="DT175" location="Variables!A121" display="D43"/>
    <hyperlink ref="DU175" location="Variables!A122" display="D44"/>
    <hyperlink ref="DV175" location="Variables!A123" display="D45"/>
    <hyperlink ref="DW175" location="Variables!A124" display="D46"/>
    <hyperlink ref="DX175" location="Variables!A125" display="D47"/>
    <hyperlink ref="DY175" location="Variables!A126" display="D48"/>
    <hyperlink ref="DZ175" location="Variables!A127" display="D49"/>
    <hyperlink ref="EA175" location="Variables!A128" display="D50"/>
    <hyperlink ref="EB175" location="Variables!A129" display="D51"/>
    <hyperlink ref="EC175" location="Variables!A130" display="D52"/>
    <hyperlink ref="ED175" location="Variables!A131" display="D53"/>
    <hyperlink ref="EE175" location="Variables!A132" display="D54"/>
    <hyperlink ref="EF175" location="Variables!A133" display="D55"/>
    <hyperlink ref="EG175" location="Variables!A134" display="D56"/>
    <hyperlink ref="EH175" location="Variables!A135" display="D57"/>
    <hyperlink ref="EI175" location="Variables!A136" display="D58"/>
    <hyperlink ref="EJ175" location="Variables!A137" display="D59"/>
    <hyperlink ref="EK175" location="Variables!A138" display="D60"/>
    <hyperlink ref="EL175" location="Variables!A139" display="D61"/>
    <hyperlink ref="EM175" location="Variables!A140" display="D62"/>
    <hyperlink ref="EN175" location="Variables!A141" display="D63"/>
    <hyperlink ref="EO175" location="Variables!A142" display="D64"/>
    <hyperlink ref="EP175" location="Variables!A143" display="D65"/>
    <hyperlink ref="EQ175" location="Variables!A144" display="Ε1"/>
    <hyperlink ref="ER175" location="Variables!A145" display="Ε2"/>
    <hyperlink ref="ES175" location="Variables!A146" display="Ε3"/>
    <hyperlink ref="ET175" location="Variables!A147" display="Ε4"/>
    <hyperlink ref="EU175" location="Variables!A148" display="Ε5"/>
    <hyperlink ref="EV175" location="Variables!A149" display="Ε6"/>
    <hyperlink ref="EW175" location="Variables!A150" display="Ε7"/>
    <hyperlink ref="EX175" location="Variables!A151" display="Ε8"/>
    <hyperlink ref="EY175" location="Variables!A152" display="Ε9"/>
    <hyperlink ref="EZ175" location="Variables!A153" display="Ε10"/>
    <hyperlink ref="FA175" location="Variables!A154" display="Ε11"/>
    <hyperlink ref="FB175" location="Variables!A155" display="F1"/>
    <hyperlink ref="FC175" location="Variables!A156" display="F2"/>
    <hyperlink ref="FD175" location="Variables!A157" display="F3"/>
    <hyperlink ref="FE175" location="Variables!A158" display="F4"/>
    <hyperlink ref="FF175" location="Variables!A159" display="F5"/>
    <hyperlink ref="FG175" location="Variables!A160" display="F6"/>
    <hyperlink ref="FH175" location="Variables!A161" display="F7"/>
    <hyperlink ref="FI175" location="Variables!A162" display="F8"/>
    <hyperlink ref="FJ175" location="Variables!A163" display="F9"/>
    <hyperlink ref="FK175" location="Variables!A164" display="F10"/>
    <hyperlink ref="FL175" location="Variables!A165" display="F11"/>
    <hyperlink ref="FM175" location="Variables!A166" display="F12"/>
    <hyperlink ref="FN175" location="Variables!A167" display="F13"/>
    <hyperlink ref="FO175" location="Variables!A168" display="F14"/>
    <hyperlink ref="FP175" location="Variables!A169" display="F15"/>
    <hyperlink ref="FQ175" location="Variables!A170" display="F16"/>
    <hyperlink ref="FR175" location="Variables!A171" display="F17"/>
    <hyperlink ref="FS175" location="Variables!A172" display="F18"/>
    <hyperlink ref="FT175" location="Variables!A173" display="F19"/>
    <hyperlink ref="FU175" location="Variables!A174" display="F20"/>
    <hyperlink ref="FV175" location="Variables!A175" display="F21"/>
    <hyperlink ref="FW175" location="Variables!A176" display="F22"/>
    <hyperlink ref="FX175" location="Variables!A177" display="F23"/>
    <hyperlink ref="FY175" location="Variables!A178" display="G1"/>
    <hyperlink ref="FZ175" location="Variables!A179" display="G2"/>
    <hyperlink ref="GA175" location="Variables!A180" display="G3"/>
    <hyperlink ref="GB175" location="Variables!A181" display="G4"/>
    <hyperlink ref="GC175" location="Variables!A182" display="G5"/>
    <hyperlink ref="GD175" location="Variables!A183" display="G6"/>
    <hyperlink ref="GE175" location="Variables!A184" display="G7"/>
    <hyperlink ref="GF175" location="Variables!A185" display="G8"/>
    <hyperlink ref="GG175" location="Variables!A186" display="G9"/>
    <hyperlink ref="GH175" location="Variables!A187" display="G10"/>
    <hyperlink ref="GI175" location="Variables!A188" display="G11"/>
    <hyperlink ref="GJ175" location="Variables!A159" display="G12"/>
    <hyperlink ref="GK175" location="Variables!A190" display="G13"/>
    <hyperlink ref="GL175" location="Variables!A191" display="G14"/>
    <hyperlink ref="GM175" location="Variables!A192" display="G15"/>
    <hyperlink ref="GN175" location="Variables!A193" display="G16"/>
    <hyperlink ref="GO175" location="Variables!A194" display="G17"/>
    <hyperlink ref="GP175" location="Variables!A195" display="G18"/>
    <hyperlink ref="GQ175" location="Variables!A196" display="G19"/>
    <hyperlink ref="GR175" location="Variables!A197" display="G20"/>
    <hyperlink ref="GS175" location="Variables!A198" display="G21"/>
    <hyperlink ref="GT175" location="Variables!A199" display="G22"/>
    <hyperlink ref="GU175" location="Variables!A200" display="G23"/>
    <hyperlink ref="GV175" location="Variables!A201" display="G24"/>
    <hyperlink ref="GW175" location="Variables!A202" display="G25"/>
    <hyperlink ref="GX175" location="Variables!A203" display="G26"/>
    <hyperlink ref="GY175" location="Variables!A204" display="G27"/>
    <hyperlink ref="GZ175" location="Variables!A205" display="G28"/>
    <hyperlink ref="HA175" location="Variables!A206" display="G29"/>
    <hyperlink ref="HB175" location="Variables!A207" display="G30"/>
    <hyperlink ref="HC175" location="Variables!A208" display="G31"/>
    <hyperlink ref="HD175" location="Variables!A209" display="G32"/>
    <hyperlink ref="HE175" location="Variables!A210" display="G33"/>
    <hyperlink ref="HF175" location="Variables!A211" display="G34"/>
    <hyperlink ref="HG175" location="Variables!A212" display="G35"/>
    <hyperlink ref="HH175" location="Variables!A213" display="G36"/>
    <hyperlink ref="HI175" location="Variables!A214" display="G37"/>
    <hyperlink ref="HJ175" location="Variables!A215" display="G38"/>
    <hyperlink ref="HK175" location="Variables!A216" display="G39"/>
    <hyperlink ref="HL175" location="Variables!A217" display="G40"/>
    <hyperlink ref="HM175" location="Variables!A218" display="G41"/>
    <hyperlink ref="HN175" location="Variables!A219" display="G42"/>
    <hyperlink ref="HO175" location="Variables!A220" display="G43"/>
    <hyperlink ref="HP175" location="Variables!A221" display="G44"/>
    <hyperlink ref="HQ175" location="Variables!A222" display="G45"/>
    <hyperlink ref="HR175" location="Variables!A223" display="G46"/>
    <hyperlink ref="HS175" location="Variables!A224" display="G47"/>
    <hyperlink ref="HT175" location="Variables!A225" display="G48"/>
    <hyperlink ref="HU175" location="Variables!A226" display="G49"/>
    <hyperlink ref="HV175" location="Variables!A227" display="G50"/>
    <hyperlink ref="HW175" location="Variables!A228" display="G51"/>
    <hyperlink ref="HX175" location="Variables!A229" display="G52"/>
    <hyperlink ref="HY175" location="Variables!A230" display="G53"/>
    <hyperlink ref="HZ175" location="Variables!A231" display="G54"/>
    <hyperlink ref="IA175" location="Variables!A232" display="G55"/>
    <hyperlink ref="IB175" location="Variables!A233" display="G56"/>
    <hyperlink ref="IC175" location="Variables!A234" display="G57"/>
    <hyperlink ref="ID175" location="Variables!A235" display="G58"/>
    <hyperlink ref="IE175" location="Variables!A236" display="H1"/>
    <hyperlink ref="IF175" location="Variables!A237" display="H2"/>
    <hyperlink ref="AA175" location="Variables!A24" display="Α23"/>
    <hyperlink ref="AB175" location="Variables!A25" display="Α24"/>
    <hyperlink ref="AC175" location="Variables!A26" display="Α25"/>
    <hyperlink ref="AD175" location="Variables!A27" display="Α26"/>
    <hyperlink ref="M175" location="Variables!A10" display="A9"/>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H237"/>
  <sheetViews>
    <sheetView tabSelected="1" zoomScalePageLayoutView="0" workbookViewId="0" topLeftCell="A1">
      <selection activeCell="A4" sqref="A4"/>
    </sheetView>
  </sheetViews>
  <sheetFormatPr defaultColWidth="9.140625" defaultRowHeight="15"/>
  <cols>
    <col min="1" max="1" width="4.421875" style="7" bestFit="1" customWidth="1"/>
    <col min="2" max="2" width="39.00390625" style="116" bestFit="1" customWidth="1"/>
    <col min="3" max="3" width="83.7109375" style="179" customWidth="1"/>
    <col min="4" max="4" width="11.8515625" style="156" customWidth="1"/>
    <col min="5" max="5" width="19.8515625" style="32" bestFit="1" customWidth="1"/>
    <col min="6" max="6" width="15.140625" style="0" customWidth="1"/>
  </cols>
  <sheetData>
    <row r="1" spans="1:6" s="1" customFormat="1" ht="16.5" thickBot="1" thickTop="1">
      <c r="A1" s="29" t="s">
        <v>106</v>
      </c>
      <c r="B1" s="113" t="s">
        <v>1142</v>
      </c>
      <c r="C1" s="175" t="s">
        <v>746</v>
      </c>
      <c r="D1" s="155" t="s">
        <v>1139</v>
      </c>
      <c r="E1" s="117" t="s">
        <v>1140</v>
      </c>
      <c r="F1" s="118" t="s">
        <v>1141</v>
      </c>
    </row>
    <row r="2" spans="1:8" ht="30.75" customHeight="1" thickTop="1">
      <c r="A2" s="19" t="s">
        <v>107</v>
      </c>
      <c r="B2" s="114" t="s">
        <v>1143</v>
      </c>
      <c r="C2" s="176" t="s">
        <v>1144</v>
      </c>
      <c r="D2" s="158"/>
      <c r="E2" s="13" t="s">
        <v>108</v>
      </c>
      <c r="F2" s="14"/>
      <c r="G2" s="2"/>
      <c r="H2" s="2"/>
    </row>
    <row r="3" spans="1:8" ht="23.25" customHeight="1">
      <c r="A3" s="15" t="s">
        <v>109</v>
      </c>
      <c r="B3" s="109" t="s">
        <v>1145</v>
      </c>
      <c r="C3" s="28" t="s">
        <v>1146</v>
      </c>
      <c r="D3" s="157"/>
      <c r="E3" s="4" t="s">
        <v>108</v>
      </c>
      <c r="F3" s="5"/>
      <c r="G3" s="7"/>
      <c r="H3" s="7"/>
    </row>
    <row r="4" spans="1:8" s="3" customFormat="1" ht="18.75" customHeight="1">
      <c r="A4" s="15" t="s">
        <v>110</v>
      </c>
      <c r="B4" s="109" t="s">
        <v>1147</v>
      </c>
      <c r="C4" s="28" t="s">
        <v>1148</v>
      </c>
      <c r="D4" s="157"/>
      <c r="E4" s="4" t="s">
        <v>111</v>
      </c>
      <c r="F4" s="5"/>
      <c r="G4" s="7"/>
      <c r="H4" s="7"/>
    </row>
    <row r="5" spans="1:8" ht="15">
      <c r="A5" s="15" t="s">
        <v>112</v>
      </c>
      <c r="B5" s="109" t="s">
        <v>1149</v>
      </c>
      <c r="C5" s="28" t="s">
        <v>1150</v>
      </c>
      <c r="D5" s="157"/>
      <c r="E5" s="4" t="s">
        <v>113</v>
      </c>
      <c r="F5" s="5"/>
      <c r="G5" s="7"/>
      <c r="H5" s="7"/>
    </row>
    <row r="6" spans="1:8" ht="30">
      <c r="A6" s="15" t="s">
        <v>114</v>
      </c>
      <c r="B6" s="109" t="s">
        <v>1151</v>
      </c>
      <c r="C6" s="28" t="s">
        <v>1152</v>
      </c>
      <c r="D6" s="159"/>
      <c r="E6" s="4" t="s">
        <v>115</v>
      </c>
      <c r="F6" s="12"/>
      <c r="G6" s="2"/>
      <c r="H6" s="2"/>
    </row>
    <row r="7" spans="1:8" ht="30.75" customHeight="1">
      <c r="A7" s="15" t="s">
        <v>116</v>
      </c>
      <c r="B7" s="109" t="s">
        <v>1153</v>
      </c>
      <c r="C7" s="28" t="s">
        <v>1154</v>
      </c>
      <c r="D7" s="157"/>
      <c r="E7" s="4" t="s">
        <v>115</v>
      </c>
      <c r="F7" s="6"/>
      <c r="G7" s="2"/>
      <c r="H7" s="2"/>
    </row>
    <row r="8" spans="1:8" ht="30.75" customHeight="1">
      <c r="A8" s="15" t="s">
        <v>117</v>
      </c>
      <c r="B8" s="109" t="s">
        <v>1155</v>
      </c>
      <c r="C8" s="28" t="s">
        <v>1156</v>
      </c>
      <c r="D8" s="157"/>
      <c r="E8" s="4" t="s">
        <v>115</v>
      </c>
      <c r="F8" s="6"/>
      <c r="G8" s="2"/>
      <c r="H8" s="2"/>
    </row>
    <row r="9" spans="1:8" ht="30">
      <c r="A9" s="15" t="s">
        <v>118</v>
      </c>
      <c r="B9" s="109" t="s">
        <v>1157</v>
      </c>
      <c r="C9" s="28" t="s">
        <v>1158</v>
      </c>
      <c r="D9" s="157"/>
      <c r="E9" s="4" t="s">
        <v>115</v>
      </c>
      <c r="F9" s="6"/>
      <c r="G9" s="2"/>
      <c r="H9" s="2"/>
    </row>
    <row r="10" spans="1:8" ht="30">
      <c r="A10" s="20" t="s">
        <v>119</v>
      </c>
      <c r="B10" s="109" t="s">
        <v>1159</v>
      </c>
      <c r="C10" s="28" t="s">
        <v>1160</v>
      </c>
      <c r="D10" s="157">
        <v>0</v>
      </c>
      <c r="E10" s="4" t="s">
        <v>115</v>
      </c>
      <c r="F10" s="6"/>
      <c r="G10" s="2"/>
      <c r="H10" s="2"/>
    </row>
    <row r="11" spans="1:6" ht="30">
      <c r="A11" s="20" t="s">
        <v>120</v>
      </c>
      <c r="B11" s="109" t="s">
        <v>1161</v>
      </c>
      <c r="C11" s="28" t="s">
        <v>1162</v>
      </c>
      <c r="D11" s="157">
        <f>D9+D10</f>
        <v>0</v>
      </c>
      <c r="E11" s="4" t="s">
        <v>115</v>
      </c>
      <c r="F11" s="6"/>
    </row>
    <row r="12" spans="1:6" ht="30">
      <c r="A12" s="20" t="s">
        <v>121</v>
      </c>
      <c r="B12" s="109" t="s">
        <v>1163</v>
      </c>
      <c r="C12" s="28" t="s">
        <v>1164</v>
      </c>
      <c r="D12" s="157"/>
      <c r="E12" s="4" t="s">
        <v>115</v>
      </c>
      <c r="F12" s="6"/>
    </row>
    <row r="13" spans="1:6" ht="45" customHeight="1">
      <c r="A13" s="16" t="s">
        <v>122</v>
      </c>
      <c r="B13" s="109" t="s">
        <v>1165</v>
      </c>
      <c r="C13" s="28" t="s">
        <v>1166</v>
      </c>
      <c r="D13" s="157"/>
      <c r="E13" s="4" t="s">
        <v>115</v>
      </c>
      <c r="F13" s="6"/>
    </row>
    <row r="14" spans="1:6" ht="30">
      <c r="A14" s="20" t="s">
        <v>123</v>
      </c>
      <c r="B14" s="109" t="s">
        <v>1167</v>
      </c>
      <c r="C14" s="28" t="s">
        <v>1168</v>
      </c>
      <c r="D14" s="157">
        <f>D12+D13</f>
        <v>0</v>
      </c>
      <c r="E14" s="4" t="s">
        <v>115</v>
      </c>
      <c r="F14" s="6"/>
    </row>
    <row r="15" spans="1:6" ht="60.75" customHeight="1">
      <c r="A15" s="16" t="s">
        <v>124</v>
      </c>
      <c r="B15" s="109" t="s">
        <v>1169</v>
      </c>
      <c r="C15" s="28" t="s">
        <v>1170</v>
      </c>
      <c r="D15" s="157">
        <f>D11+D14</f>
        <v>0</v>
      </c>
      <c r="E15" s="4" t="s">
        <v>115</v>
      </c>
      <c r="F15" s="6"/>
    </row>
    <row r="16" spans="1:6" ht="21.75" customHeight="1">
      <c r="A16" s="16" t="s">
        <v>125</v>
      </c>
      <c r="B16" s="109" t="s">
        <v>1171</v>
      </c>
      <c r="C16" s="28" t="s">
        <v>1172</v>
      </c>
      <c r="D16" s="159">
        <f>D4-D15</f>
        <v>0</v>
      </c>
      <c r="E16" s="11" t="s">
        <v>115</v>
      </c>
      <c r="F16" s="6"/>
    </row>
    <row r="17" spans="1:6" ht="30">
      <c r="A17" s="20" t="s">
        <v>126</v>
      </c>
      <c r="B17" s="109" t="s">
        <v>1173</v>
      </c>
      <c r="C17" s="28" t="s">
        <v>1174</v>
      </c>
      <c r="D17" s="157"/>
      <c r="E17" s="4" t="s">
        <v>115</v>
      </c>
      <c r="F17" s="6"/>
    </row>
    <row r="18" spans="1:6" ht="30">
      <c r="A18" s="20" t="s">
        <v>127</v>
      </c>
      <c r="B18" s="109" t="s">
        <v>1175</v>
      </c>
      <c r="C18" s="28" t="s">
        <v>1176</v>
      </c>
      <c r="D18" s="157"/>
      <c r="E18" s="4" t="s">
        <v>115</v>
      </c>
      <c r="F18" s="6"/>
    </row>
    <row r="19" spans="1:6" ht="30" customHeight="1">
      <c r="A19" s="20" t="s">
        <v>128</v>
      </c>
      <c r="B19" s="109" t="s">
        <v>901</v>
      </c>
      <c r="C19" s="28" t="s">
        <v>1177</v>
      </c>
      <c r="D19" s="157">
        <f>D17+D18</f>
        <v>0</v>
      </c>
      <c r="E19" s="4" t="s">
        <v>115</v>
      </c>
      <c r="F19" s="6"/>
    </row>
    <row r="20" spans="1:6" ht="30" customHeight="1">
      <c r="A20" s="20" t="s">
        <v>129</v>
      </c>
      <c r="B20" s="109" t="s">
        <v>1178</v>
      </c>
      <c r="C20" s="28" t="s">
        <v>1179</v>
      </c>
      <c r="D20" s="157">
        <f>D16-D19</f>
        <v>0</v>
      </c>
      <c r="E20" s="4" t="s">
        <v>115</v>
      </c>
      <c r="F20" s="6"/>
    </row>
    <row r="21" spans="1:6" ht="30" customHeight="1">
      <c r="A21" s="16" t="s">
        <v>130</v>
      </c>
      <c r="B21" s="109" t="s">
        <v>1180</v>
      </c>
      <c r="C21" s="28" t="s">
        <v>1181</v>
      </c>
      <c r="D21" s="159">
        <f>D9+D10</f>
        <v>0</v>
      </c>
      <c r="E21" s="11" t="s">
        <v>115</v>
      </c>
      <c r="F21" s="6"/>
    </row>
    <row r="22" spans="1:6" ht="30" customHeight="1">
      <c r="A22" s="20" t="s">
        <v>131</v>
      </c>
      <c r="B22" s="109" t="s">
        <v>1182</v>
      </c>
      <c r="C22" s="28" t="s">
        <v>1183</v>
      </c>
      <c r="D22" s="157">
        <f>D4-D21</f>
        <v>0</v>
      </c>
      <c r="E22" s="4" t="s">
        <v>115</v>
      </c>
      <c r="F22" s="6"/>
    </row>
    <row r="23" spans="1:6" ht="30" customHeight="1">
      <c r="A23" s="20" t="s">
        <v>132</v>
      </c>
      <c r="B23" s="109" t="s">
        <v>753</v>
      </c>
      <c r="C23" s="28" t="s">
        <v>1184</v>
      </c>
      <c r="D23" s="157"/>
      <c r="E23" s="4" t="s">
        <v>115</v>
      </c>
      <c r="F23" s="6"/>
    </row>
    <row r="24" spans="1:6" s="119" customFormat="1" ht="15">
      <c r="A24" s="20" t="s">
        <v>41</v>
      </c>
      <c r="B24" s="109" t="s">
        <v>1185</v>
      </c>
      <c r="C24" s="177" t="s">
        <v>1186</v>
      </c>
      <c r="D24" s="160"/>
      <c r="E24" s="4" t="s">
        <v>115</v>
      </c>
      <c r="F24" s="94"/>
    </row>
    <row r="25" spans="1:6" s="119" customFormat="1" ht="15">
      <c r="A25" s="20" t="s">
        <v>38</v>
      </c>
      <c r="B25" s="109" t="s">
        <v>1187</v>
      </c>
      <c r="C25" s="177" t="s">
        <v>1188</v>
      </c>
      <c r="D25" s="160">
        <f>D9+D10-D24</f>
        <v>0</v>
      </c>
      <c r="E25" s="4" t="s">
        <v>115</v>
      </c>
      <c r="F25" s="94"/>
    </row>
    <row r="26" spans="1:6" s="119" customFormat="1" ht="30" customHeight="1">
      <c r="A26" s="20" t="s">
        <v>45</v>
      </c>
      <c r="B26" s="109" t="s">
        <v>1189</v>
      </c>
      <c r="C26" s="177" t="s">
        <v>1190</v>
      </c>
      <c r="D26" s="160"/>
      <c r="E26" s="4" t="s">
        <v>115</v>
      </c>
      <c r="F26" s="94"/>
    </row>
    <row r="27" spans="1:6" s="119" customFormat="1" ht="15">
      <c r="A27" s="20" t="s">
        <v>46</v>
      </c>
      <c r="B27" s="109" t="s">
        <v>1191</v>
      </c>
      <c r="C27" s="177" t="s">
        <v>1192</v>
      </c>
      <c r="D27" s="160">
        <f>D4-D25-D24-D26</f>
        <v>0</v>
      </c>
      <c r="E27" s="4" t="s">
        <v>115</v>
      </c>
      <c r="F27" s="94"/>
    </row>
    <row r="28" spans="1:6" ht="30">
      <c r="A28" s="16" t="s">
        <v>133</v>
      </c>
      <c r="B28" s="109" t="s">
        <v>1193</v>
      </c>
      <c r="C28" s="28" t="s">
        <v>1194</v>
      </c>
      <c r="D28" s="157">
        <f>D29+D30+D31+D32+D33</f>
        <v>0</v>
      </c>
      <c r="E28" s="4" t="s">
        <v>134</v>
      </c>
      <c r="F28" s="6"/>
    </row>
    <row r="29" spans="1:6" ht="45" customHeight="1">
      <c r="A29" s="20" t="s">
        <v>135</v>
      </c>
      <c r="B29" s="109" t="s">
        <v>761</v>
      </c>
      <c r="C29" s="28" t="s">
        <v>1195</v>
      </c>
      <c r="D29" s="157"/>
      <c r="E29" s="4" t="s">
        <v>134</v>
      </c>
      <c r="F29" s="6"/>
    </row>
    <row r="30" spans="1:6" ht="45" customHeight="1">
      <c r="A30" s="20" t="s">
        <v>136</v>
      </c>
      <c r="B30" s="109" t="s">
        <v>763</v>
      </c>
      <c r="C30" s="28" t="s">
        <v>1196</v>
      </c>
      <c r="D30" s="157"/>
      <c r="E30" s="4" t="s">
        <v>134</v>
      </c>
      <c r="F30" s="6"/>
    </row>
    <row r="31" spans="1:6" ht="50.25" customHeight="1">
      <c r="A31" s="20" t="s">
        <v>137</v>
      </c>
      <c r="B31" s="109" t="s">
        <v>765</v>
      </c>
      <c r="C31" s="28" t="s">
        <v>1197</v>
      </c>
      <c r="D31" s="157"/>
      <c r="E31" s="4" t="s">
        <v>134</v>
      </c>
      <c r="F31" s="6"/>
    </row>
    <row r="32" spans="1:6" ht="30">
      <c r="A32" s="20" t="s">
        <v>138</v>
      </c>
      <c r="B32" s="109" t="s">
        <v>767</v>
      </c>
      <c r="C32" s="28" t="s">
        <v>1198</v>
      </c>
      <c r="D32" s="157"/>
      <c r="E32" s="4" t="s">
        <v>134</v>
      </c>
      <c r="F32" s="6"/>
    </row>
    <row r="33" spans="1:6" ht="30" customHeight="1">
      <c r="A33" s="20" t="s">
        <v>139</v>
      </c>
      <c r="B33" s="109" t="s">
        <v>769</v>
      </c>
      <c r="C33" s="28" t="s">
        <v>1199</v>
      </c>
      <c r="D33" s="157">
        <f>D36+D37+D38+D39+D40+D41</f>
        <v>0</v>
      </c>
      <c r="E33" s="4" t="s">
        <v>134</v>
      </c>
      <c r="F33" s="6"/>
    </row>
    <row r="34" spans="1:6" ht="30">
      <c r="A34" s="20" t="s">
        <v>140</v>
      </c>
      <c r="B34" s="109" t="s">
        <v>771</v>
      </c>
      <c r="C34" s="28" t="s">
        <v>1200</v>
      </c>
      <c r="D34" s="159"/>
      <c r="E34" s="11" t="s">
        <v>134</v>
      </c>
      <c r="F34" s="6"/>
    </row>
    <row r="35" spans="1:6" ht="30">
      <c r="A35" s="20" t="s">
        <v>141</v>
      </c>
      <c r="B35" s="109" t="s">
        <v>773</v>
      </c>
      <c r="C35" s="28" t="s">
        <v>1201</v>
      </c>
      <c r="D35" s="157"/>
      <c r="E35" s="4" t="s">
        <v>134</v>
      </c>
      <c r="F35" s="6"/>
    </row>
    <row r="36" spans="1:6" ht="30" customHeight="1">
      <c r="A36" s="20" t="s">
        <v>142</v>
      </c>
      <c r="B36" s="109" t="s">
        <v>776</v>
      </c>
      <c r="C36" s="28" t="s">
        <v>1202</v>
      </c>
      <c r="D36" s="157"/>
      <c r="E36" s="4" t="s">
        <v>134</v>
      </c>
      <c r="F36" s="6"/>
    </row>
    <row r="37" spans="1:6" ht="36" customHeight="1">
      <c r="A37" s="20" t="s">
        <v>143</v>
      </c>
      <c r="B37" s="109" t="s">
        <v>778</v>
      </c>
      <c r="C37" s="28" t="s">
        <v>1203</v>
      </c>
      <c r="D37" s="157"/>
      <c r="E37" s="4" t="s">
        <v>134</v>
      </c>
      <c r="F37" s="6"/>
    </row>
    <row r="38" spans="1:6" ht="30" customHeight="1">
      <c r="A38" s="20" t="s">
        <v>144</v>
      </c>
      <c r="B38" s="109" t="s">
        <v>780</v>
      </c>
      <c r="C38" s="28" t="s">
        <v>1204</v>
      </c>
      <c r="D38" s="157"/>
      <c r="E38" s="4" t="s">
        <v>134</v>
      </c>
      <c r="F38" s="6"/>
    </row>
    <row r="39" spans="1:6" ht="15" customHeight="1">
      <c r="A39" s="20" t="s">
        <v>145</v>
      </c>
      <c r="B39" s="109" t="s">
        <v>781</v>
      </c>
      <c r="C39" s="28" t="s">
        <v>1205</v>
      </c>
      <c r="D39" s="157"/>
      <c r="E39" s="4" t="s">
        <v>134</v>
      </c>
      <c r="F39" s="6"/>
    </row>
    <row r="40" spans="1:6" ht="15" customHeight="1">
      <c r="A40" s="20" t="s">
        <v>146</v>
      </c>
      <c r="B40" s="109" t="s">
        <v>783</v>
      </c>
      <c r="C40" s="28" t="s">
        <v>0</v>
      </c>
      <c r="D40" s="157"/>
      <c r="E40" s="4" t="s">
        <v>134</v>
      </c>
      <c r="F40" s="6"/>
    </row>
    <row r="41" spans="1:6" ht="15" customHeight="1">
      <c r="A41" s="20" t="s">
        <v>147</v>
      </c>
      <c r="B41" s="109" t="s">
        <v>784</v>
      </c>
      <c r="C41" s="28" t="s">
        <v>1</v>
      </c>
      <c r="D41" s="157"/>
      <c r="E41" s="4" t="s">
        <v>134</v>
      </c>
      <c r="F41" s="6"/>
    </row>
    <row r="42" spans="1:6" ht="30" customHeight="1">
      <c r="A42" s="20" t="s">
        <v>148</v>
      </c>
      <c r="B42" s="109" t="s">
        <v>787</v>
      </c>
      <c r="C42" s="28" t="s">
        <v>2</v>
      </c>
      <c r="D42" s="157"/>
      <c r="E42" s="4" t="s">
        <v>134</v>
      </c>
      <c r="F42" s="6"/>
    </row>
    <row r="43" spans="1:6" ht="15" customHeight="1">
      <c r="A43" s="20" t="s">
        <v>149</v>
      </c>
      <c r="B43" s="109" t="s">
        <v>789</v>
      </c>
      <c r="C43" s="28" t="s">
        <v>3</v>
      </c>
      <c r="D43" s="157"/>
      <c r="E43" s="4" t="s">
        <v>134</v>
      </c>
      <c r="F43" s="6"/>
    </row>
    <row r="44" spans="1:6" ht="30" customHeight="1">
      <c r="A44" s="20" t="s">
        <v>150</v>
      </c>
      <c r="B44" s="109" t="s">
        <v>791</v>
      </c>
      <c r="C44" s="28" t="s">
        <v>4</v>
      </c>
      <c r="D44" s="157">
        <f>D28-(D42+D43)</f>
        <v>0</v>
      </c>
      <c r="E44" s="4" t="s">
        <v>134</v>
      </c>
      <c r="F44" s="6"/>
    </row>
    <row r="45" spans="1:6" ht="15" customHeight="1">
      <c r="A45" s="20" t="s">
        <v>151</v>
      </c>
      <c r="B45" s="109" t="s">
        <v>5</v>
      </c>
      <c r="C45" s="28" t="s">
        <v>6</v>
      </c>
      <c r="D45" s="157">
        <f>D46+D47</f>
        <v>0</v>
      </c>
      <c r="E45" s="4" t="s">
        <v>152</v>
      </c>
      <c r="F45" s="6"/>
    </row>
    <row r="46" spans="1:6" ht="15">
      <c r="A46" s="20" t="s">
        <v>153</v>
      </c>
      <c r="B46" s="109" t="s">
        <v>7</v>
      </c>
      <c r="C46" s="28" t="s">
        <v>8</v>
      </c>
      <c r="D46" s="157"/>
      <c r="E46" s="4" t="s">
        <v>152</v>
      </c>
      <c r="F46" s="6"/>
    </row>
    <row r="47" spans="1:6" ht="15">
      <c r="A47" s="20" t="s">
        <v>154</v>
      </c>
      <c r="B47" s="109" t="s">
        <v>9</v>
      </c>
      <c r="C47" s="28" t="s">
        <v>10</v>
      </c>
      <c r="D47" s="157"/>
      <c r="E47" s="4" t="s">
        <v>152</v>
      </c>
      <c r="F47" s="6"/>
    </row>
    <row r="48" spans="1:6" ht="30">
      <c r="A48" s="20" t="s">
        <v>155</v>
      </c>
      <c r="B48" s="109" t="s">
        <v>800</v>
      </c>
      <c r="C48" s="28" t="s">
        <v>11</v>
      </c>
      <c r="D48" s="157"/>
      <c r="E48" s="4" t="s">
        <v>134</v>
      </c>
      <c r="F48" s="6"/>
    </row>
    <row r="49" spans="1:6" ht="15">
      <c r="A49" s="20" t="s">
        <v>156</v>
      </c>
      <c r="B49" s="109" t="s">
        <v>1407</v>
      </c>
      <c r="C49" s="28" t="s">
        <v>12</v>
      </c>
      <c r="D49" s="157">
        <f>D50+D51</f>
        <v>0</v>
      </c>
      <c r="E49" s="4" t="s">
        <v>157</v>
      </c>
      <c r="F49" s="6"/>
    </row>
    <row r="50" spans="1:6" ht="30" customHeight="1">
      <c r="A50" s="20" t="s">
        <v>158</v>
      </c>
      <c r="B50" s="109" t="s">
        <v>13</v>
      </c>
      <c r="C50" s="28" t="s">
        <v>14</v>
      </c>
      <c r="D50" s="157"/>
      <c r="E50" s="4" t="s">
        <v>157</v>
      </c>
      <c r="F50" s="6"/>
    </row>
    <row r="51" spans="1:6" ht="30" customHeight="1">
      <c r="A51" s="20" t="s">
        <v>159</v>
      </c>
      <c r="B51" s="109" t="s">
        <v>1411</v>
      </c>
      <c r="C51" s="115" t="s">
        <v>15</v>
      </c>
      <c r="D51" s="157"/>
      <c r="E51" s="4" t="s">
        <v>157</v>
      </c>
      <c r="F51" s="6"/>
    </row>
    <row r="52" spans="1:6" ht="30" customHeight="1">
      <c r="A52" s="20" t="s">
        <v>160</v>
      </c>
      <c r="B52" s="109" t="s">
        <v>16</v>
      </c>
      <c r="C52" s="115" t="s">
        <v>17</v>
      </c>
      <c r="D52" s="157"/>
      <c r="E52" s="4" t="s">
        <v>152</v>
      </c>
      <c r="F52" s="6"/>
    </row>
    <row r="53" spans="1:6" s="8" customFormat="1" ht="30">
      <c r="A53" s="16" t="s">
        <v>161</v>
      </c>
      <c r="B53" s="109" t="s">
        <v>812</v>
      </c>
      <c r="C53" s="28" t="s">
        <v>1001</v>
      </c>
      <c r="D53" s="157"/>
      <c r="E53" s="4" t="s">
        <v>152</v>
      </c>
      <c r="F53" s="9"/>
    </row>
    <row r="54" spans="1:6" ht="15">
      <c r="A54" s="16" t="s">
        <v>162</v>
      </c>
      <c r="B54" s="109" t="s">
        <v>818</v>
      </c>
      <c r="C54" s="28" t="s">
        <v>1206</v>
      </c>
      <c r="D54" s="157"/>
      <c r="E54" s="4" t="s">
        <v>115</v>
      </c>
      <c r="F54" s="6"/>
    </row>
    <row r="55" spans="1:6" ht="15">
      <c r="A55" s="16" t="s">
        <v>163</v>
      </c>
      <c r="B55" s="109" t="s">
        <v>1207</v>
      </c>
      <c r="C55" s="28" t="s">
        <v>1208</v>
      </c>
      <c r="D55" s="157"/>
      <c r="E55" s="4" t="s">
        <v>115</v>
      </c>
      <c r="F55" s="6"/>
    </row>
    <row r="56" spans="1:6" ht="15">
      <c r="A56" s="16" t="s">
        <v>164</v>
      </c>
      <c r="B56" s="109" t="s">
        <v>1209</v>
      </c>
      <c r="C56" s="28" t="s">
        <v>1210</v>
      </c>
      <c r="D56" s="157"/>
      <c r="E56" s="4" t="s">
        <v>113</v>
      </c>
      <c r="F56" s="6"/>
    </row>
    <row r="57" spans="1:6" ht="15">
      <c r="A57" s="16" t="s">
        <v>165</v>
      </c>
      <c r="B57" s="109" t="s">
        <v>1211</v>
      </c>
      <c r="C57" s="28" t="s">
        <v>1212</v>
      </c>
      <c r="D57" s="157"/>
      <c r="E57" s="4" t="s">
        <v>134</v>
      </c>
      <c r="F57" s="6"/>
    </row>
    <row r="58" spans="1:6" ht="30">
      <c r="A58" s="20" t="s">
        <v>166</v>
      </c>
      <c r="B58" s="109" t="s">
        <v>1213</v>
      </c>
      <c r="C58" s="28" t="s">
        <v>1214</v>
      </c>
      <c r="D58" s="157"/>
      <c r="E58" s="4" t="s">
        <v>134</v>
      </c>
      <c r="F58" s="6"/>
    </row>
    <row r="59" spans="1:6" ht="30" customHeight="1">
      <c r="A59" s="20" t="s">
        <v>167</v>
      </c>
      <c r="B59" s="109" t="s">
        <v>1215</v>
      </c>
      <c r="C59" s="28" t="s">
        <v>1216</v>
      </c>
      <c r="D59" s="157"/>
      <c r="E59" s="4" t="s">
        <v>168</v>
      </c>
      <c r="F59" s="6"/>
    </row>
    <row r="60" spans="1:6" s="8" customFormat="1" ht="15">
      <c r="A60" s="16" t="s">
        <v>169</v>
      </c>
      <c r="B60" s="109" t="s">
        <v>1217</v>
      </c>
      <c r="C60" s="28" t="s">
        <v>1218</v>
      </c>
      <c r="D60" s="157"/>
      <c r="E60" s="4" t="s">
        <v>168</v>
      </c>
      <c r="F60" s="9"/>
    </row>
    <row r="61" spans="1:6" s="8" customFormat="1" ht="30">
      <c r="A61" s="16" t="s">
        <v>170</v>
      </c>
      <c r="B61" s="109" t="s">
        <v>1219</v>
      </c>
      <c r="C61" s="28" t="s">
        <v>1220</v>
      </c>
      <c r="D61" s="157"/>
      <c r="E61" s="4" t="s">
        <v>171</v>
      </c>
      <c r="F61" s="9"/>
    </row>
    <row r="62" spans="1:6" ht="30" customHeight="1">
      <c r="A62" s="20" t="s">
        <v>172</v>
      </c>
      <c r="B62" s="109" t="s">
        <v>999</v>
      </c>
      <c r="C62" s="28" t="s">
        <v>1221</v>
      </c>
      <c r="D62" s="157"/>
      <c r="E62" s="4" t="s">
        <v>171</v>
      </c>
      <c r="F62" s="6"/>
    </row>
    <row r="63" spans="1:6" ht="43.5" customHeight="1">
      <c r="A63" s="20" t="s">
        <v>173</v>
      </c>
      <c r="B63" s="109" t="s">
        <v>1222</v>
      </c>
      <c r="C63" s="28" t="s">
        <v>1223</v>
      </c>
      <c r="D63" s="157"/>
      <c r="E63" s="4" t="s">
        <v>134</v>
      </c>
      <c r="F63" s="6"/>
    </row>
    <row r="64" spans="1:6" ht="30" customHeight="1">
      <c r="A64" s="20" t="s">
        <v>174</v>
      </c>
      <c r="B64" s="109" t="s">
        <v>1224</v>
      </c>
      <c r="C64" s="28" t="s">
        <v>1225</v>
      </c>
      <c r="D64" s="157"/>
      <c r="E64" s="4" t="s">
        <v>134</v>
      </c>
      <c r="F64" s="6"/>
    </row>
    <row r="65" spans="1:6" ht="30" customHeight="1">
      <c r="A65" s="20" t="s">
        <v>175</v>
      </c>
      <c r="B65" s="109" t="s">
        <v>1226</v>
      </c>
      <c r="C65" s="28" t="s">
        <v>1227</v>
      </c>
      <c r="D65" s="157"/>
      <c r="E65" s="4" t="s">
        <v>134</v>
      </c>
      <c r="F65" s="6"/>
    </row>
    <row r="66" spans="1:6" ht="30" customHeight="1">
      <c r="A66" s="20" t="s">
        <v>176</v>
      </c>
      <c r="B66" s="109" t="s">
        <v>1228</v>
      </c>
      <c r="C66" s="28" t="s">
        <v>1229</v>
      </c>
      <c r="D66" s="157"/>
      <c r="E66" s="4" t="s">
        <v>134</v>
      </c>
      <c r="F66" s="6"/>
    </row>
    <row r="67" spans="1:6" ht="30" customHeight="1">
      <c r="A67" s="20" t="s">
        <v>177</v>
      </c>
      <c r="B67" s="109" t="s">
        <v>1230</v>
      </c>
      <c r="C67" s="28" t="s">
        <v>1231</v>
      </c>
      <c r="D67" s="157"/>
      <c r="E67" s="4" t="s">
        <v>134</v>
      </c>
      <c r="F67" s="6"/>
    </row>
    <row r="68" spans="1:6" ht="30" customHeight="1">
      <c r="A68" s="20" t="s">
        <v>178</v>
      </c>
      <c r="B68" s="109" t="s">
        <v>1232</v>
      </c>
      <c r="C68" s="28" t="s">
        <v>1233</v>
      </c>
      <c r="D68" s="157"/>
      <c r="E68" s="4" t="s">
        <v>134</v>
      </c>
      <c r="F68" s="6"/>
    </row>
    <row r="69" spans="1:6" ht="30" customHeight="1">
      <c r="A69" s="20" t="s">
        <v>179</v>
      </c>
      <c r="B69" s="109" t="s">
        <v>1234</v>
      </c>
      <c r="C69" s="28" t="s">
        <v>1235</v>
      </c>
      <c r="D69" s="157"/>
      <c r="E69" s="4" t="s">
        <v>134</v>
      </c>
      <c r="F69" s="6"/>
    </row>
    <row r="70" spans="1:6" ht="30" customHeight="1">
      <c r="A70" s="20" t="s">
        <v>180</v>
      </c>
      <c r="B70" s="109" t="s">
        <v>1236</v>
      </c>
      <c r="C70" s="28" t="s">
        <v>1237</v>
      </c>
      <c r="D70" s="157"/>
      <c r="E70" s="4" t="s">
        <v>134</v>
      </c>
      <c r="F70" s="6"/>
    </row>
    <row r="71" spans="1:6" ht="21.75" customHeight="1">
      <c r="A71" s="16" t="s">
        <v>181</v>
      </c>
      <c r="B71" s="109" t="s">
        <v>1238</v>
      </c>
      <c r="C71" s="28" t="s">
        <v>1239</v>
      </c>
      <c r="D71" s="157"/>
      <c r="E71" s="4" t="s">
        <v>168</v>
      </c>
      <c r="F71" s="6"/>
    </row>
    <row r="72" spans="1:6" ht="19.5" customHeight="1">
      <c r="A72" s="16" t="s">
        <v>182</v>
      </c>
      <c r="B72" s="109" t="s">
        <v>1240</v>
      </c>
      <c r="C72" s="28" t="s">
        <v>1241</v>
      </c>
      <c r="D72" s="157"/>
      <c r="E72" s="4" t="s">
        <v>134</v>
      </c>
      <c r="F72" s="6"/>
    </row>
    <row r="73" spans="1:6" ht="21" customHeight="1">
      <c r="A73" s="16" t="s">
        <v>183</v>
      </c>
      <c r="B73" s="109" t="s">
        <v>184</v>
      </c>
      <c r="C73" s="28" t="s">
        <v>1242</v>
      </c>
      <c r="D73" s="157"/>
      <c r="E73" s="4" t="s">
        <v>134</v>
      </c>
      <c r="F73" s="6"/>
    </row>
    <row r="74" spans="1:6" ht="30" customHeight="1">
      <c r="A74" s="20" t="s">
        <v>185</v>
      </c>
      <c r="B74" s="109" t="s">
        <v>1243</v>
      </c>
      <c r="C74" s="28" t="s">
        <v>1244</v>
      </c>
      <c r="D74" s="157"/>
      <c r="E74" s="4" t="s">
        <v>134</v>
      </c>
      <c r="F74" s="6"/>
    </row>
    <row r="75" spans="1:6" ht="30" customHeight="1">
      <c r="A75" s="20" t="s">
        <v>186</v>
      </c>
      <c r="B75" s="109" t="s">
        <v>1245</v>
      </c>
      <c r="C75" s="28" t="s">
        <v>1246</v>
      </c>
      <c r="D75" s="157"/>
      <c r="E75" s="4" t="s">
        <v>134</v>
      </c>
      <c r="F75" s="6"/>
    </row>
    <row r="76" spans="1:6" ht="30" customHeight="1">
      <c r="A76" s="16" t="s">
        <v>187</v>
      </c>
      <c r="B76" s="109" t="s">
        <v>1247</v>
      </c>
      <c r="C76" s="28" t="s">
        <v>1248</v>
      </c>
      <c r="D76" s="159"/>
      <c r="E76" s="4" t="s">
        <v>134</v>
      </c>
      <c r="F76" s="6"/>
    </row>
    <row r="77" spans="1:6" ht="23.25" customHeight="1">
      <c r="A77" s="16" t="s">
        <v>188</v>
      </c>
      <c r="B77" s="109" t="s">
        <v>1249</v>
      </c>
      <c r="C77" s="28" t="s">
        <v>1250</v>
      </c>
      <c r="D77" s="157"/>
      <c r="E77" s="4" t="s">
        <v>134</v>
      </c>
      <c r="F77" s="6"/>
    </row>
    <row r="78" spans="1:6" ht="27.75" customHeight="1">
      <c r="A78" s="20" t="s">
        <v>189</v>
      </c>
      <c r="B78" s="109" t="s">
        <v>1251</v>
      </c>
      <c r="C78" s="28" t="s">
        <v>1252</v>
      </c>
      <c r="D78" s="157"/>
      <c r="E78" s="4" t="s">
        <v>190</v>
      </c>
      <c r="F78" s="6"/>
    </row>
    <row r="79" spans="1:6" ht="30" customHeight="1">
      <c r="A79" s="16" t="s">
        <v>191</v>
      </c>
      <c r="B79" s="109" t="s">
        <v>1253</v>
      </c>
      <c r="C79" s="28" t="s">
        <v>1254</v>
      </c>
      <c r="D79" s="157"/>
      <c r="E79" s="4" t="s">
        <v>192</v>
      </c>
      <c r="F79" s="6"/>
    </row>
    <row r="80" spans="1:6" ht="45" customHeight="1">
      <c r="A80" s="16" t="s">
        <v>724</v>
      </c>
      <c r="B80" s="109" t="s">
        <v>1255</v>
      </c>
      <c r="C80" s="28" t="s">
        <v>1256</v>
      </c>
      <c r="D80" s="157"/>
      <c r="E80" s="4" t="s">
        <v>192</v>
      </c>
      <c r="F80" s="6"/>
    </row>
    <row r="81" spans="1:6" s="18" customFormat="1" ht="35.25" customHeight="1">
      <c r="A81" s="21" t="s">
        <v>193</v>
      </c>
      <c r="B81" s="109" t="s">
        <v>1257</v>
      </c>
      <c r="C81" s="115" t="s">
        <v>1258</v>
      </c>
      <c r="D81" s="161"/>
      <c r="E81" s="11" t="s">
        <v>194</v>
      </c>
      <c r="F81" s="10"/>
    </row>
    <row r="82" spans="1:6" ht="20.25" customHeight="1">
      <c r="A82" s="16" t="s">
        <v>195</v>
      </c>
      <c r="B82" s="109" t="s">
        <v>827</v>
      </c>
      <c r="C82" s="28" t="s">
        <v>1259</v>
      </c>
      <c r="D82" s="157"/>
      <c r="E82" s="4" t="s">
        <v>196</v>
      </c>
      <c r="F82" s="6"/>
    </row>
    <row r="83" spans="1:6" ht="30">
      <c r="A83" s="16" t="s">
        <v>197</v>
      </c>
      <c r="B83" s="109" t="s">
        <v>829</v>
      </c>
      <c r="C83" s="28" t="s">
        <v>1260</v>
      </c>
      <c r="D83" s="157"/>
      <c r="E83" s="4" t="s">
        <v>198</v>
      </c>
      <c r="F83" s="6"/>
    </row>
    <row r="84" spans="1:6" ht="30" customHeight="1">
      <c r="A84" s="20" t="s">
        <v>199</v>
      </c>
      <c r="B84" s="109" t="s">
        <v>1261</v>
      </c>
      <c r="C84" s="28" t="s">
        <v>1262</v>
      </c>
      <c r="D84" s="157"/>
      <c r="E84" s="4" t="s">
        <v>168</v>
      </c>
      <c r="F84" s="6"/>
    </row>
    <row r="85" spans="1:6" ht="20.25" customHeight="1">
      <c r="A85" s="16" t="s">
        <v>200</v>
      </c>
      <c r="B85" s="109" t="s">
        <v>853</v>
      </c>
      <c r="C85" s="28" t="s">
        <v>1263</v>
      </c>
      <c r="D85" s="157"/>
      <c r="E85" s="4" t="s">
        <v>115</v>
      </c>
      <c r="F85" s="6"/>
    </row>
    <row r="86" spans="1:6" ht="30">
      <c r="A86" s="20" t="s">
        <v>201</v>
      </c>
      <c r="B86" s="109" t="s">
        <v>855</v>
      </c>
      <c r="C86" s="28" t="s">
        <v>1264</v>
      </c>
      <c r="D86" s="157"/>
      <c r="E86" s="4" t="s">
        <v>171</v>
      </c>
      <c r="F86" s="6"/>
    </row>
    <row r="87" spans="1:6" ht="18.75" customHeight="1">
      <c r="A87" s="16" t="s">
        <v>202</v>
      </c>
      <c r="B87" s="109" t="s">
        <v>856</v>
      </c>
      <c r="C87" s="28" t="s">
        <v>1265</v>
      </c>
      <c r="D87" s="157"/>
      <c r="E87" s="4" t="s">
        <v>171</v>
      </c>
      <c r="F87" s="6"/>
    </row>
    <row r="88" spans="1:6" ht="30">
      <c r="A88" s="16" t="s">
        <v>203</v>
      </c>
      <c r="B88" s="109" t="s">
        <v>1266</v>
      </c>
      <c r="C88" s="28" t="s">
        <v>1267</v>
      </c>
      <c r="D88" s="157"/>
      <c r="E88" s="4" t="s">
        <v>134</v>
      </c>
      <c r="F88" s="6"/>
    </row>
    <row r="89" spans="1:6" ht="18.75" customHeight="1">
      <c r="A89" s="16" t="s">
        <v>204</v>
      </c>
      <c r="B89" s="109" t="s">
        <v>860</v>
      </c>
      <c r="C89" s="28" t="s">
        <v>1268</v>
      </c>
      <c r="D89" s="157"/>
      <c r="E89" s="4" t="s">
        <v>134</v>
      </c>
      <c r="F89" s="6"/>
    </row>
    <row r="90" spans="1:6" ht="20.25" customHeight="1">
      <c r="A90" s="16" t="s">
        <v>205</v>
      </c>
      <c r="B90" s="109" t="s">
        <v>1269</v>
      </c>
      <c r="C90" s="28" t="s">
        <v>1270</v>
      </c>
      <c r="D90" s="157"/>
      <c r="E90" s="4" t="s">
        <v>134</v>
      </c>
      <c r="F90" s="6"/>
    </row>
    <row r="91" spans="1:6" ht="18.75" customHeight="1">
      <c r="A91" s="16" t="s">
        <v>206</v>
      </c>
      <c r="B91" s="109" t="s">
        <v>1271</v>
      </c>
      <c r="C91" s="28" t="s">
        <v>1272</v>
      </c>
      <c r="D91" s="157"/>
      <c r="E91" s="4" t="s">
        <v>134</v>
      </c>
      <c r="F91" s="6"/>
    </row>
    <row r="92" spans="1:6" ht="15.75" customHeight="1">
      <c r="A92" s="16" t="s">
        <v>207</v>
      </c>
      <c r="B92" s="109" t="s">
        <v>1273</v>
      </c>
      <c r="C92" s="28" t="s">
        <v>1274</v>
      </c>
      <c r="D92" s="157"/>
      <c r="E92" s="4" t="s">
        <v>134</v>
      </c>
      <c r="F92" s="6"/>
    </row>
    <row r="93" spans="1:6" ht="15" customHeight="1">
      <c r="A93" s="20" t="s">
        <v>208</v>
      </c>
      <c r="B93" s="109" t="s">
        <v>1275</v>
      </c>
      <c r="C93" s="28" t="s">
        <v>1276</v>
      </c>
      <c r="D93" s="157"/>
      <c r="E93" s="4" t="s">
        <v>134</v>
      </c>
      <c r="F93" s="6"/>
    </row>
    <row r="94" spans="1:6" ht="30">
      <c r="A94" s="20" t="s">
        <v>209</v>
      </c>
      <c r="B94" s="109" t="s">
        <v>1277</v>
      </c>
      <c r="C94" s="28" t="s">
        <v>1278</v>
      </c>
      <c r="D94" s="157"/>
      <c r="E94" s="4" t="s">
        <v>168</v>
      </c>
      <c r="F94" s="6"/>
    </row>
    <row r="95" spans="1:6" ht="18.75" customHeight="1">
      <c r="A95" s="16" t="s">
        <v>210</v>
      </c>
      <c r="B95" s="109" t="s">
        <v>876</v>
      </c>
      <c r="C95" s="28" t="s">
        <v>1279</v>
      </c>
      <c r="D95" s="157"/>
      <c r="E95" s="4" t="s">
        <v>134</v>
      </c>
      <c r="F95" s="6"/>
    </row>
    <row r="96" spans="1:6" ht="18.75" customHeight="1">
      <c r="A96" s="16" t="s">
        <v>211</v>
      </c>
      <c r="B96" s="109" t="s">
        <v>1280</v>
      </c>
      <c r="C96" s="28" t="s">
        <v>1281</v>
      </c>
      <c r="D96" s="157"/>
      <c r="E96" s="4" t="s">
        <v>134</v>
      </c>
      <c r="F96" s="6"/>
    </row>
    <row r="97" spans="1:6" ht="30">
      <c r="A97" s="16" t="s">
        <v>212</v>
      </c>
      <c r="B97" s="109" t="s">
        <v>1282</v>
      </c>
      <c r="C97" s="28" t="s">
        <v>1283</v>
      </c>
      <c r="D97" s="157"/>
      <c r="E97" s="4" t="s">
        <v>134</v>
      </c>
      <c r="F97" s="6"/>
    </row>
    <row r="98" spans="1:6" ht="15">
      <c r="A98" s="16" t="s">
        <v>213</v>
      </c>
      <c r="B98" s="109" t="s">
        <v>882</v>
      </c>
      <c r="C98" s="115" t="s">
        <v>1284</v>
      </c>
      <c r="D98" s="159"/>
      <c r="E98" s="11" t="s">
        <v>171</v>
      </c>
      <c r="F98" s="6"/>
    </row>
    <row r="99" spans="1:6" ht="27.75" customHeight="1">
      <c r="A99" s="16" t="s">
        <v>214</v>
      </c>
      <c r="B99" s="109" t="s">
        <v>884</v>
      </c>
      <c r="C99" s="115" t="s">
        <v>1285</v>
      </c>
      <c r="D99" s="159"/>
      <c r="E99" s="11" t="s">
        <v>171</v>
      </c>
      <c r="F99" s="6"/>
    </row>
    <row r="100" spans="1:6" ht="15">
      <c r="A100" s="16" t="s">
        <v>215</v>
      </c>
      <c r="B100" s="109" t="s">
        <v>885</v>
      </c>
      <c r="C100" s="115" t="s">
        <v>1286</v>
      </c>
      <c r="D100" s="159"/>
      <c r="E100" s="11" t="s">
        <v>171</v>
      </c>
      <c r="F100" s="6"/>
    </row>
    <row r="101" spans="1:6" ht="15">
      <c r="A101" s="16" t="s">
        <v>216</v>
      </c>
      <c r="B101" s="109" t="s">
        <v>888</v>
      </c>
      <c r="C101" s="115" t="s">
        <v>1287</v>
      </c>
      <c r="D101" s="159"/>
      <c r="E101" s="11" t="s">
        <v>134</v>
      </c>
      <c r="F101" s="6"/>
    </row>
    <row r="102" spans="1:6" ht="15">
      <c r="A102" s="16" t="s">
        <v>217</v>
      </c>
      <c r="B102" s="109" t="s">
        <v>889</v>
      </c>
      <c r="C102" s="115" t="s">
        <v>1288</v>
      </c>
      <c r="D102" s="159"/>
      <c r="E102" s="11" t="s">
        <v>134</v>
      </c>
      <c r="F102" s="6"/>
    </row>
    <row r="103" spans="1:6" ht="30">
      <c r="A103" s="16" t="s">
        <v>218</v>
      </c>
      <c r="B103" s="109" t="s">
        <v>1289</v>
      </c>
      <c r="C103" s="115" t="s">
        <v>1290</v>
      </c>
      <c r="D103" s="159"/>
      <c r="E103" s="11" t="s">
        <v>168</v>
      </c>
      <c r="F103" s="6"/>
    </row>
    <row r="104" spans="1:6" ht="15">
      <c r="A104" s="16" t="s">
        <v>219</v>
      </c>
      <c r="B104" s="109" t="s">
        <v>1291</v>
      </c>
      <c r="C104" s="115" t="s">
        <v>1292</v>
      </c>
      <c r="D104" s="159"/>
      <c r="E104" s="11" t="s">
        <v>168</v>
      </c>
      <c r="F104" s="6"/>
    </row>
    <row r="105" spans="1:6" ht="30" customHeight="1">
      <c r="A105" s="16" t="s">
        <v>220</v>
      </c>
      <c r="B105" s="109" t="s">
        <v>911</v>
      </c>
      <c r="C105" s="115" t="s">
        <v>1293</v>
      </c>
      <c r="D105" s="159"/>
      <c r="E105" s="11" t="s">
        <v>157</v>
      </c>
      <c r="F105" s="6"/>
    </row>
    <row r="106" spans="1:6" ht="15">
      <c r="A106" s="16" t="s">
        <v>221</v>
      </c>
      <c r="B106" s="109" t="s">
        <v>913</v>
      </c>
      <c r="C106" s="115" t="s">
        <v>1294</v>
      </c>
      <c r="D106" s="159"/>
      <c r="E106" s="11" t="s">
        <v>134</v>
      </c>
      <c r="F106" s="6"/>
    </row>
    <row r="107" spans="1:6" ht="15">
      <c r="A107" s="16" t="s">
        <v>222</v>
      </c>
      <c r="B107" s="109" t="s">
        <v>915</v>
      </c>
      <c r="C107" s="115" t="s">
        <v>1295</v>
      </c>
      <c r="D107" s="159"/>
      <c r="E107" s="11" t="s">
        <v>134</v>
      </c>
      <c r="F107" s="6"/>
    </row>
    <row r="108" spans="1:6" ht="15">
      <c r="A108" s="16" t="s">
        <v>223</v>
      </c>
      <c r="B108" s="109" t="s">
        <v>917</v>
      </c>
      <c r="C108" s="115" t="s">
        <v>1296</v>
      </c>
      <c r="D108" s="159"/>
      <c r="E108" s="11" t="s">
        <v>134</v>
      </c>
      <c r="F108" s="6"/>
    </row>
    <row r="109" spans="1:6" ht="30">
      <c r="A109" s="16" t="s">
        <v>224</v>
      </c>
      <c r="B109" s="109" t="s">
        <v>919</v>
      </c>
      <c r="C109" s="115" t="s">
        <v>1297</v>
      </c>
      <c r="D109" s="159"/>
      <c r="E109" s="11" t="s">
        <v>152</v>
      </c>
      <c r="F109" s="6"/>
    </row>
    <row r="110" spans="1:6" ht="15">
      <c r="A110" s="16" t="s">
        <v>225</v>
      </c>
      <c r="B110" s="109" t="s">
        <v>921</v>
      </c>
      <c r="C110" s="115" t="s">
        <v>1298</v>
      </c>
      <c r="D110" s="159"/>
      <c r="E110" s="11" t="s">
        <v>134</v>
      </c>
      <c r="F110" s="6"/>
    </row>
    <row r="111" spans="1:6" ht="45">
      <c r="A111" s="16" t="s">
        <v>226</v>
      </c>
      <c r="B111" s="109" t="s">
        <v>1299</v>
      </c>
      <c r="C111" s="115" t="s">
        <v>1300</v>
      </c>
      <c r="D111" s="159"/>
      <c r="E111" s="11" t="s">
        <v>134</v>
      </c>
      <c r="F111" s="6"/>
    </row>
    <row r="112" spans="1:6" ht="30">
      <c r="A112" s="16" t="s">
        <v>227</v>
      </c>
      <c r="B112" s="109" t="s">
        <v>1301</v>
      </c>
      <c r="C112" s="115" t="s">
        <v>1302</v>
      </c>
      <c r="D112" s="162"/>
      <c r="E112" s="11" t="s">
        <v>228</v>
      </c>
      <c r="F112" s="6"/>
    </row>
    <row r="113" spans="1:6" ht="30" customHeight="1">
      <c r="A113" s="16" t="s">
        <v>229</v>
      </c>
      <c r="B113" s="109" t="s">
        <v>970</v>
      </c>
      <c r="C113" s="115" t="s">
        <v>1303</v>
      </c>
      <c r="D113" s="159"/>
      <c r="E113" s="11" t="s">
        <v>230</v>
      </c>
      <c r="F113" s="6"/>
    </row>
    <row r="114" spans="1:6" ht="15">
      <c r="A114" s="16" t="s">
        <v>231</v>
      </c>
      <c r="B114" s="109" t="s">
        <v>1304</v>
      </c>
      <c r="C114" s="115" t="s">
        <v>1305</v>
      </c>
      <c r="D114" s="159"/>
      <c r="E114" s="11" t="s">
        <v>134</v>
      </c>
      <c r="F114" s="6"/>
    </row>
    <row r="115" spans="1:6" ht="30" customHeight="1">
      <c r="A115" s="16" t="s">
        <v>232</v>
      </c>
      <c r="B115" s="109" t="s">
        <v>1306</v>
      </c>
      <c r="C115" s="115" t="s">
        <v>1307</v>
      </c>
      <c r="D115" s="159"/>
      <c r="E115" s="11" t="s">
        <v>230</v>
      </c>
      <c r="F115" s="6"/>
    </row>
    <row r="116" spans="1:6" ht="15">
      <c r="A116" s="16" t="s">
        <v>233</v>
      </c>
      <c r="B116" s="109" t="s">
        <v>978</v>
      </c>
      <c r="C116" s="115" t="s">
        <v>1308</v>
      </c>
      <c r="D116" s="159"/>
      <c r="E116" s="11" t="s">
        <v>157</v>
      </c>
      <c r="F116" s="6"/>
    </row>
    <row r="117" spans="1:6" ht="30" customHeight="1">
      <c r="A117" s="16" t="s">
        <v>234</v>
      </c>
      <c r="B117" s="109" t="s">
        <v>1309</v>
      </c>
      <c r="C117" s="115" t="s">
        <v>1310</v>
      </c>
      <c r="D117" s="159"/>
      <c r="E117" s="11" t="s">
        <v>235</v>
      </c>
      <c r="F117" s="6"/>
    </row>
    <row r="118" spans="1:6" ht="30" customHeight="1">
      <c r="A118" s="16" t="s">
        <v>236</v>
      </c>
      <c r="B118" s="109" t="s">
        <v>1311</v>
      </c>
      <c r="C118" s="115" t="s">
        <v>1312</v>
      </c>
      <c r="D118" s="159"/>
      <c r="E118" s="11" t="s">
        <v>235</v>
      </c>
      <c r="F118" s="6"/>
    </row>
    <row r="119" spans="1:6" ht="30" customHeight="1">
      <c r="A119" s="16" t="s">
        <v>237</v>
      </c>
      <c r="B119" s="109" t="s">
        <v>1313</v>
      </c>
      <c r="C119" s="115" t="s">
        <v>1314</v>
      </c>
      <c r="D119" s="159"/>
      <c r="E119" s="11" t="s">
        <v>235</v>
      </c>
      <c r="F119" s="6"/>
    </row>
    <row r="120" spans="1:6" ht="30" customHeight="1">
      <c r="A120" s="16" t="s">
        <v>238</v>
      </c>
      <c r="B120" s="109" t="s">
        <v>1315</v>
      </c>
      <c r="C120" s="115" t="s">
        <v>1316</v>
      </c>
      <c r="D120" s="159"/>
      <c r="E120" s="11" t="s">
        <v>134</v>
      </c>
      <c r="F120" s="6"/>
    </row>
    <row r="121" spans="1:6" ht="28.5" customHeight="1">
      <c r="A121" s="16" t="s">
        <v>239</v>
      </c>
      <c r="B121" s="109" t="s">
        <v>1317</v>
      </c>
      <c r="C121" s="115" t="s">
        <v>1318</v>
      </c>
      <c r="D121" s="159"/>
      <c r="E121" s="11" t="s">
        <v>134</v>
      </c>
      <c r="F121" s="6"/>
    </row>
    <row r="122" spans="1:6" ht="15">
      <c r="A122" s="16" t="s">
        <v>240</v>
      </c>
      <c r="B122" s="109" t="s">
        <v>1319</v>
      </c>
      <c r="C122" s="115" t="s">
        <v>1320</v>
      </c>
      <c r="D122" s="159"/>
      <c r="E122" s="11" t="s">
        <v>134</v>
      </c>
      <c r="F122" s="6"/>
    </row>
    <row r="123" spans="1:6" ht="15">
      <c r="A123" s="16" t="s">
        <v>241</v>
      </c>
      <c r="B123" s="109" t="s">
        <v>865</v>
      </c>
      <c r="C123" s="115" t="s">
        <v>1321</v>
      </c>
      <c r="D123" s="159"/>
      <c r="E123" s="11" t="s">
        <v>134</v>
      </c>
      <c r="F123" s="6"/>
    </row>
    <row r="124" spans="1:6" ht="30" customHeight="1">
      <c r="A124" s="16" t="s">
        <v>242</v>
      </c>
      <c r="B124" s="109" t="s">
        <v>1322</v>
      </c>
      <c r="C124" s="115" t="s">
        <v>1323</v>
      </c>
      <c r="D124" s="159">
        <f>D125+D126+D127+D128</f>
        <v>0</v>
      </c>
      <c r="E124" s="11" t="s">
        <v>134</v>
      </c>
      <c r="F124" s="6"/>
    </row>
    <row r="125" spans="1:6" ht="30" customHeight="1">
      <c r="A125" s="16" t="s">
        <v>243</v>
      </c>
      <c r="B125" s="109" t="s">
        <v>1324</v>
      </c>
      <c r="C125" s="115" t="s">
        <v>1325</v>
      </c>
      <c r="D125" s="159"/>
      <c r="E125" s="11" t="s">
        <v>134</v>
      </c>
      <c r="F125" s="6"/>
    </row>
    <row r="126" spans="1:6" ht="15" customHeight="1">
      <c r="A126" s="16" t="s">
        <v>244</v>
      </c>
      <c r="B126" s="109" t="s">
        <v>1326</v>
      </c>
      <c r="C126" s="115" t="s">
        <v>1327</v>
      </c>
      <c r="D126" s="159"/>
      <c r="E126" s="11" t="s">
        <v>134</v>
      </c>
      <c r="F126" s="6"/>
    </row>
    <row r="127" spans="1:6" ht="30" customHeight="1">
      <c r="A127" s="16" t="s">
        <v>245</v>
      </c>
      <c r="B127" s="109" t="s">
        <v>1328</v>
      </c>
      <c r="C127" s="115" t="s">
        <v>1329</v>
      </c>
      <c r="D127" s="159"/>
      <c r="E127" s="11" t="s">
        <v>134</v>
      </c>
      <c r="F127" s="6"/>
    </row>
    <row r="128" spans="1:6" ht="30" customHeight="1">
      <c r="A128" s="16" t="s">
        <v>246</v>
      </c>
      <c r="B128" s="109" t="s">
        <v>1330</v>
      </c>
      <c r="C128" s="115" t="s">
        <v>1331</v>
      </c>
      <c r="D128" s="159"/>
      <c r="E128" s="11" t="s">
        <v>134</v>
      </c>
      <c r="F128" s="6"/>
    </row>
    <row r="129" spans="1:6" ht="15">
      <c r="A129" s="16" t="s">
        <v>247</v>
      </c>
      <c r="B129" s="109" t="s">
        <v>1332</v>
      </c>
      <c r="C129" s="115" t="s">
        <v>1333</v>
      </c>
      <c r="D129" s="159">
        <f>D131+D132+D133+D134</f>
        <v>0</v>
      </c>
      <c r="E129" s="11" t="s">
        <v>134</v>
      </c>
      <c r="F129" s="6"/>
    </row>
    <row r="130" spans="1:6" ht="30" customHeight="1">
      <c r="A130" s="16" t="s">
        <v>248</v>
      </c>
      <c r="B130" s="109" t="s">
        <v>1334</v>
      </c>
      <c r="C130" s="115" t="s">
        <v>1335</v>
      </c>
      <c r="D130" s="159"/>
      <c r="E130" s="11" t="s">
        <v>134</v>
      </c>
      <c r="F130" s="6"/>
    </row>
    <row r="131" spans="1:6" ht="15">
      <c r="A131" s="16" t="s">
        <v>249</v>
      </c>
      <c r="B131" s="109" t="s">
        <v>935</v>
      </c>
      <c r="C131" s="115" t="s">
        <v>1336</v>
      </c>
      <c r="D131" s="159"/>
      <c r="E131" s="11" t="s">
        <v>134</v>
      </c>
      <c r="F131" s="6"/>
    </row>
    <row r="132" spans="1:6" ht="15" customHeight="1">
      <c r="A132" s="16" t="s">
        <v>250</v>
      </c>
      <c r="B132" s="109" t="s">
        <v>937</v>
      </c>
      <c r="C132" s="115" t="s">
        <v>1337</v>
      </c>
      <c r="D132" s="159"/>
      <c r="E132" s="11" t="s">
        <v>134</v>
      </c>
      <c r="F132" s="6"/>
    </row>
    <row r="133" spans="1:6" ht="30">
      <c r="A133" s="16" t="s">
        <v>251</v>
      </c>
      <c r="B133" s="109" t="s">
        <v>939</v>
      </c>
      <c r="C133" s="115" t="s">
        <v>1338</v>
      </c>
      <c r="D133" s="159"/>
      <c r="E133" s="11" t="s">
        <v>134</v>
      </c>
      <c r="F133" s="6"/>
    </row>
    <row r="134" spans="1:6" ht="30">
      <c r="A134" s="16" t="s">
        <v>252</v>
      </c>
      <c r="B134" s="109" t="s">
        <v>941</v>
      </c>
      <c r="C134" s="115" t="s">
        <v>1339</v>
      </c>
      <c r="D134" s="159"/>
      <c r="E134" s="11" t="s">
        <v>134</v>
      </c>
      <c r="F134" s="6"/>
    </row>
    <row r="135" spans="1:6" ht="30">
      <c r="A135" s="16" t="s">
        <v>253</v>
      </c>
      <c r="B135" s="109" t="s">
        <v>1340</v>
      </c>
      <c r="C135" s="115" t="s">
        <v>1341</v>
      </c>
      <c r="D135" s="159">
        <f>D136+D137+D138+D139</f>
        <v>0</v>
      </c>
      <c r="E135" s="11" t="s">
        <v>134</v>
      </c>
      <c r="F135" s="6"/>
    </row>
    <row r="136" spans="1:6" ht="30">
      <c r="A136" s="16" t="s">
        <v>254</v>
      </c>
      <c r="B136" s="109" t="s">
        <v>1342</v>
      </c>
      <c r="C136" s="115" t="s">
        <v>1343</v>
      </c>
      <c r="D136" s="159"/>
      <c r="E136" s="11" t="s">
        <v>134</v>
      </c>
      <c r="F136" s="6"/>
    </row>
    <row r="137" spans="1:6" ht="45" customHeight="1">
      <c r="A137" s="16" t="s">
        <v>255</v>
      </c>
      <c r="B137" s="109" t="s">
        <v>1344</v>
      </c>
      <c r="C137" s="115" t="s">
        <v>1345</v>
      </c>
      <c r="D137" s="159"/>
      <c r="E137" s="11" t="s">
        <v>134</v>
      </c>
      <c r="F137" s="6"/>
    </row>
    <row r="138" spans="1:6" ht="30">
      <c r="A138" s="16" t="s">
        <v>256</v>
      </c>
      <c r="B138" s="109" t="s">
        <v>1346</v>
      </c>
      <c r="C138" s="115" t="s">
        <v>1347</v>
      </c>
      <c r="D138" s="159"/>
      <c r="E138" s="11" t="s">
        <v>134</v>
      </c>
      <c r="F138" s="6"/>
    </row>
    <row r="139" spans="1:6" ht="30" customHeight="1">
      <c r="A139" s="16" t="s">
        <v>257</v>
      </c>
      <c r="B139" s="109" t="s">
        <v>1348</v>
      </c>
      <c r="C139" s="115" t="s">
        <v>1349</v>
      </c>
      <c r="D139" s="159"/>
      <c r="E139" s="11" t="s">
        <v>134</v>
      </c>
      <c r="F139" s="6"/>
    </row>
    <row r="140" spans="1:6" ht="30" customHeight="1">
      <c r="A140" s="16" t="s">
        <v>258</v>
      </c>
      <c r="B140" s="109" t="s">
        <v>1350</v>
      </c>
      <c r="C140" s="115" t="s">
        <v>1351</v>
      </c>
      <c r="D140" s="159"/>
      <c r="E140" s="11" t="s">
        <v>134</v>
      </c>
      <c r="F140" s="6"/>
    </row>
    <row r="141" spans="1:6" ht="30">
      <c r="A141" s="16" t="s">
        <v>259</v>
      </c>
      <c r="B141" s="109" t="s">
        <v>1352</v>
      </c>
      <c r="C141" s="115" t="s">
        <v>1353</v>
      </c>
      <c r="D141" s="159"/>
      <c r="E141" s="11" t="s">
        <v>134</v>
      </c>
      <c r="F141" s="6"/>
    </row>
    <row r="142" spans="1:6" ht="30" customHeight="1">
      <c r="A142" s="16" t="s">
        <v>260</v>
      </c>
      <c r="B142" s="109" t="s">
        <v>1354</v>
      </c>
      <c r="C142" s="115" t="s">
        <v>1355</v>
      </c>
      <c r="D142" s="159"/>
      <c r="E142" s="11" t="s">
        <v>134</v>
      </c>
      <c r="F142" s="6"/>
    </row>
    <row r="143" spans="1:6" ht="30" customHeight="1">
      <c r="A143" s="16" t="s">
        <v>261</v>
      </c>
      <c r="B143" s="109" t="s">
        <v>1356</v>
      </c>
      <c r="C143" s="115" t="s">
        <v>1357</v>
      </c>
      <c r="D143" s="159"/>
      <c r="E143" s="11" t="s">
        <v>134</v>
      </c>
      <c r="F143" s="6"/>
    </row>
    <row r="144" spans="1:6" ht="30" customHeight="1">
      <c r="A144" s="22" t="s">
        <v>262</v>
      </c>
      <c r="B144" s="109" t="s">
        <v>1358</v>
      </c>
      <c r="C144" s="115" t="s">
        <v>1359</v>
      </c>
      <c r="D144" s="159"/>
      <c r="E144" s="163" t="s">
        <v>134</v>
      </c>
      <c r="F144" s="6"/>
    </row>
    <row r="145" spans="1:6" ht="15">
      <c r="A145" s="22" t="s">
        <v>263</v>
      </c>
      <c r="B145" s="109" t="s">
        <v>1360</v>
      </c>
      <c r="C145" s="115" t="s">
        <v>1361</v>
      </c>
      <c r="D145" s="159"/>
      <c r="E145" s="163" t="s">
        <v>134</v>
      </c>
      <c r="F145" s="6"/>
    </row>
    <row r="146" spans="1:6" ht="30" customHeight="1">
      <c r="A146" s="22" t="s">
        <v>264</v>
      </c>
      <c r="B146" s="109" t="s">
        <v>1362</v>
      </c>
      <c r="C146" s="115" t="s">
        <v>1363</v>
      </c>
      <c r="D146" s="159"/>
      <c r="E146" s="163" t="s">
        <v>134</v>
      </c>
      <c r="F146" s="6"/>
    </row>
    <row r="147" spans="1:6" ht="29.25" customHeight="1">
      <c r="A147" s="22" t="s">
        <v>265</v>
      </c>
      <c r="B147" s="109" t="s">
        <v>1364</v>
      </c>
      <c r="C147" s="115" t="s">
        <v>1365</v>
      </c>
      <c r="D147" s="159"/>
      <c r="E147" s="163" t="s">
        <v>134</v>
      </c>
      <c r="F147" s="6"/>
    </row>
    <row r="148" spans="1:6" ht="30" customHeight="1">
      <c r="A148" s="22" t="s">
        <v>266</v>
      </c>
      <c r="B148" s="109" t="s">
        <v>1366</v>
      </c>
      <c r="C148" s="115" t="s">
        <v>1367</v>
      </c>
      <c r="D148" s="159"/>
      <c r="E148" s="163" t="s">
        <v>1404</v>
      </c>
      <c r="F148" s="6"/>
    </row>
    <row r="149" spans="1:6" ht="15">
      <c r="A149" s="22" t="s">
        <v>267</v>
      </c>
      <c r="B149" s="109" t="s">
        <v>1368</v>
      </c>
      <c r="C149" s="115" t="s">
        <v>1369</v>
      </c>
      <c r="D149" s="159"/>
      <c r="E149" s="163" t="s">
        <v>134</v>
      </c>
      <c r="F149" s="6"/>
    </row>
    <row r="150" spans="1:6" ht="15">
      <c r="A150" s="22" t="s">
        <v>268</v>
      </c>
      <c r="B150" s="109" t="s">
        <v>1370</v>
      </c>
      <c r="C150" s="115" t="s">
        <v>1371</v>
      </c>
      <c r="D150" s="159"/>
      <c r="E150" s="163" t="s">
        <v>134</v>
      </c>
      <c r="F150" s="6"/>
    </row>
    <row r="151" spans="1:6" ht="15">
      <c r="A151" s="22" t="s">
        <v>269</v>
      </c>
      <c r="B151" s="109" t="s">
        <v>1372</v>
      </c>
      <c r="C151" s="115" t="s">
        <v>1373</v>
      </c>
      <c r="D151" s="159"/>
      <c r="E151" s="163" t="s">
        <v>134</v>
      </c>
      <c r="F151" s="6"/>
    </row>
    <row r="152" spans="1:6" ht="15">
      <c r="A152" s="22" t="s">
        <v>270</v>
      </c>
      <c r="B152" s="109" t="s">
        <v>1374</v>
      </c>
      <c r="C152" s="115" t="s">
        <v>1375</v>
      </c>
      <c r="D152" s="159"/>
      <c r="E152" s="163" t="s">
        <v>134</v>
      </c>
      <c r="F152" s="6"/>
    </row>
    <row r="153" spans="1:6" ht="15">
      <c r="A153" s="22" t="s">
        <v>271</v>
      </c>
      <c r="B153" s="109" t="s">
        <v>1376</v>
      </c>
      <c r="C153" s="115" t="s">
        <v>1377</v>
      </c>
      <c r="D153" s="159"/>
      <c r="E153" s="163" t="s">
        <v>1405</v>
      </c>
      <c r="F153" s="6"/>
    </row>
    <row r="154" spans="1:6" ht="15">
      <c r="A154" s="22" t="s">
        <v>272</v>
      </c>
      <c r="B154" s="109" t="s">
        <v>1378</v>
      </c>
      <c r="C154" s="115" t="s">
        <v>1379</v>
      </c>
      <c r="D154" s="159"/>
      <c r="E154" s="163" t="s">
        <v>1405</v>
      </c>
      <c r="F154" s="6"/>
    </row>
    <row r="155" spans="1:6" ht="15">
      <c r="A155" s="22" t="s">
        <v>273</v>
      </c>
      <c r="B155" s="109" t="s">
        <v>1380</v>
      </c>
      <c r="C155" s="115" t="s">
        <v>1381</v>
      </c>
      <c r="D155" s="159">
        <f>D156+D157</f>
        <v>0</v>
      </c>
      <c r="E155" s="163" t="s">
        <v>1404</v>
      </c>
      <c r="F155" s="6"/>
    </row>
    <row r="156" spans="1:6" ht="30" customHeight="1">
      <c r="A156" s="22" t="s">
        <v>274</v>
      </c>
      <c r="B156" s="109" t="s">
        <v>1382</v>
      </c>
      <c r="C156" s="115" t="s">
        <v>1383</v>
      </c>
      <c r="D156" s="159"/>
      <c r="E156" s="163" t="s">
        <v>1404</v>
      </c>
      <c r="F156" s="6"/>
    </row>
    <row r="157" spans="1:6" ht="15" customHeight="1">
      <c r="A157" s="22" t="s">
        <v>275</v>
      </c>
      <c r="B157" s="109" t="s">
        <v>1384</v>
      </c>
      <c r="C157" s="115" t="s">
        <v>1385</v>
      </c>
      <c r="D157" s="159"/>
      <c r="E157" s="163" t="s">
        <v>1403</v>
      </c>
      <c r="F157" s="6"/>
    </row>
    <row r="158" spans="1:6" ht="30">
      <c r="A158" s="22" t="s">
        <v>276</v>
      </c>
      <c r="B158" s="109" t="s">
        <v>1386</v>
      </c>
      <c r="C158" s="115" t="s">
        <v>18</v>
      </c>
      <c r="D158" s="159"/>
      <c r="E158" s="163" t="s">
        <v>190</v>
      </c>
      <c r="F158" s="6"/>
    </row>
    <row r="159" spans="1:6" ht="30" customHeight="1">
      <c r="A159" s="22" t="s">
        <v>277</v>
      </c>
      <c r="B159" s="109" t="s">
        <v>19</v>
      </c>
      <c r="C159" s="115" t="s">
        <v>20</v>
      </c>
      <c r="D159" s="159"/>
      <c r="E159" s="163" t="s">
        <v>115</v>
      </c>
      <c r="F159" s="6"/>
    </row>
    <row r="160" spans="1:6" ht="15">
      <c r="A160" s="22" t="s">
        <v>278</v>
      </c>
      <c r="B160" s="109" t="s">
        <v>21</v>
      </c>
      <c r="C160" s="115" t="s">
        <v>22</v>
      </c>
      <c r="D160" s="159"/>
      <c r="E160" s="163" t="s">
        <v>134</v>
      </c>
      <c r="F160" s="6"/>
    </row>
    <row r="161" spans="1:6" ht="15" customHeight="1">
      <c r="A161" s="22" t="s">
        <v>279</v>
      </c>
      <c r="B161" s="109" t="s">
        <v>1412</v>
      </c>
      <c r="C161" s="115" t="s">
        <v>1413</v>
      </c>
      <c r="D161" s="159"/>
      <c r="E161" s="163" t="s">
        <v>134</v>
      </c>
      <c r="F161" s="6"/>
    </row>
    <row r="162" spans="1:6" ht="15">
      <c r="A162" s="22" t="s">
        <v>280</v>
      </c>
      <c r="B162" s="109" t="s">
        <v>1414</v>
      </c>
      <c r="C162" s="115" t="s">
        <v>1415</v>
      </c>
      <c r="D162" s="159"/>
      <c r="E162" s="163" t="s">
        <v>134</v>
      </c>
      <c r="F162" s="6"/>
    </row>
    <row r="163" spans="1:6" ht="30" customHeight="1">
      <c r="A163" s="22" t="s">
        <v>281</v>
      </c>
      <c r="B163" s="109" t="s">
        <v>1416</v>
      </c>
      <c r="C163" s="115" t="s">
        <v>1417</v>
      </c>
      <c r="D163" s="159"/>
      <c r="E163" s="163" t="s">
        <v>157</v>
      </c>
      <c r="F163" s="6"/>
    </row>
    <row r="164" spans="1:6" ht="15" customHeight="1">
      <c r="A164" s="22" t="s">
        <v>282</v>
      </c>
      <c r="B164" s="109" t="s">
        <v>1418</v>
      </c>
      <c r="C164" s="115" t="s">
        <v>1419</v>
      </c>
      <c r="D164" s="159"/>
      <c r="E164" s="163" t="s">
        <v>134</v>
      </c>
      <c r="F164" s="6"/>
    </row>
    <row r="165" spans="1:6" ht="30">
      <c r="A165" s="22" t="s">
        <v>283</v>
      </c>
      <c r="B165" s="109" t="s">
        <v>1420</v>
      </c>
      <c r="C165" s="115" t="s">
        <v>1421</v>
      </c>
      <c r="D165" s="159"/>
      <c r="E165" s="163" t="s">
        <v>157</v>
      </c>
      <c r="F165" s="6"/>
    </row>
    <row r="166" spans="1:6" ht="15">
      <c r="A166" s="22" t="s">
        <v>284</v>
      </c>
      <c r="B166" s="109" t="s">
        <v>1422</v>
      </c>
      <c r="C166" s="115" t="s">
        <v>1423</v>
      </c>
      <c r="D166" s="159"/>
      <c r="E166" s="163" t="s">
        <v>134</v>
      </c>
      <c r="F166" s="6"/>
    </row>
    <row r="167" spans="1:6" ht="30" customHeight="1">
      <c r="A167" s="22" t="s">
        <v>285</v>
      </c>
      <c r="B167" s="109" t="s">
        <v>1424</v>
      </c>
      <c r="C167" s="115" t="s">
        <v>1425</v>
      </c>
      <c r="D167" s="159"/>
      <c r="E167" s="163" t="s">
        <v>157</v>
      </c>
      <c r="F167" s="6"/>
    </row>
    <row r="168" spans="1:6" ht="15">
      <c r="A168" s="22" t="s">
        <v>286</v>
      </c>
      <c r="B168" s="109" t="s">
        <v>1426</v>
      </c>
      <c r="C168" s="115" t="s">
        <v>1427</v>
      </c>
      <c r="D168" s="159"/>
      <c r="E168" s="163" t="s">
        <v>134</v>
      </c>
      <c r="F168" s="6"/>
    </row>
    <row r="169" spans="1:6" ht="15" customHeight="1">
      <c r="A169" s="22" t="s">
        <v>287</v>
      </c>
      <c r="B169" s="109" t="s">
        <v>1428</v>
      </c>
      <c r="C169" s="115" t="s">
        <v>1429</v>
      </c>
      <c r="D169" s="159">
        <f>D170+D171+D172+D173</f>
        <v>0</v>
      </c>
      <c r="E169" s="163" t="s">
        <v>134</v>
      </c>
      <c r="F169" s="6"/>
    </row>
    <row r="170" spans="1:6" ht="15">
      <c r="A170" s="22" t="s">
        <v>288</v>
      </c>
      <c r="B170" s="109" t="s">
        <v>1022</v>
      </c>
      <c r="C170" s="115" t="s">
        <v>1430</v>
      </c>
      <c r="D170" s="159"/>
      <c r="E170" s="163" t="s">
        <v>134</v>
      </c>
      <c r="F170" s="6"/>
    </row>
    <row r="171" spans="1:6" ht="30" customHeight="1">
      <c r="A171" s="22" t="s">
        <v>289</v>
      </c>
      <c r="B171" s="109" t="s">
        <v>1024</v>
      </c>
      <c r="C171" s="115" t="s">
        <v>1431</v>
      </c>
      <c r="D171" s="159"/>
      <c r="E171" s="163" t="s">
        <v>134</v>
      </c>
      <c r="F171" s="6"/>
    </row>
    <row r="172" spans="1:6" ht="15">
      <c r="A172" s="22" t="s">
        <v>290</v>
      </c>
      <c r="B172" s="109" t="s">
        <v>1026</v>
      </c>
      <c r="C172" s="115" t="s">
        <v>1432</v>
      </c>
      <c r="D172" s="159"/>
      <c r="E172" s="163" t="s">
        <v>134</v>
      </c>
      <c r="F172" s="6"/>
    </row>
    <row r="173" spans="1:6" ht="15">
      <c r="A173" s="22" t="s">
        <v>291</v>
      </c>
      <c r="B173" s="109" t="s">
        <v>1433</v>
      </c>
      <c r="C173" s="115" t="s">
        <v>1434</v>
      </c>
      <c r="D173" s="159"/>
      <c r="E173" s="163" t="s">
        <v>134</v>
      </c>
      <c r="F173" s="6"/>
    </row>
    <row r="174" spans="1:6" ht="30">
      <c r="A174" s="22" t="s">
        <v>292</v>
      </c>
      <c r="B174" s="109" t="s">
        <v>1030</v>
      </c>
      <c r="C174" s="115" t="s">
        <v>1435</v>
      </c>
      <c r="D174" s="159"/>
      <c r="E174" s="163" t="s">
        <v>134</v>
      </c>
      <c r="F174" s="6"/>
    </row>
    <row r="175" spans="1:6" ht="30">
      <c r="A175" s="22" t="s">
        <v>293</v>
      </c>
      <c r="B175" s="109" t="s">
        <v>1032</v>
      </c>
      <c r="C175" s="115" t="s">
        <v>1436</v>
      </c>
      <c r="D175" s="159"/>
      <c r="E175" s="163" t="s">
        <v>134</v>
      </c>
      <c r="F175" s="6"/>
    </row>
    <row r="176" spans="1:6" ht="30">
      <c r="A176" s="22" t="s">
        <v>294</v>
      </c>
      <c r="B176" s="109" t="s">
        <v>1437</v>
      </c>
      <c r="C176" s="115" t="s">
        <v>1438</v>
      </c>
      <c r="D176" s="159"/>
      <c r="E176" s="163" t="s">
        <v>134</v>
      </c>
      <c r="F176" s="6"/>
    </row>
    <row r="177" spans="1:6" ht="30">
      <c r="A177" s="22" t="s">
        <v>295</v>
      </c>
      <c r="B177" s="109" t="s">
        <v>1439</v>
      </c>
      <c r="C177" s="115" t="s">
        <v>1440</v>
      </c>
      <c r="D177" s="159"/>
      <c r="E177" s="163" t="s">
        <v>134</v>
      </c>
      <c r="F177" s="6"/>
    </row>
    <row r="178" spans="1:6" ht="30">
      <c r="A178" s="22" t="s">
        <v>296</v>
      </c>
      <c r="B178" s="109" t="s">
        <v>1441</v>
      </c>
      <c r="C178" s="115" t="s">
        <v>1442</v>
      </c>
      <c r="D178" s="159">
        <f>D179-D212</f>
        <v>0</v>
      </c>
      <c r="E178" s="163" t="s">
        <v>356</v>
      </c>
      <c r="F178" s="6"/>
    </row>
    <row r="179" spans="1:6" ht="45">
      <c r="A179" s="22" t="s">
        <v>297</v>
      </c>
      <c r="B179" s="109" t="s">
        <v>1443</v>
      </c>
      <c r="C179" s="115" t="s">
        <v>1444</v>
      </c>
      <c r="D179" s="159"/>
      <c r="E179" s="163" t="s">
        <v>356</v>
      </c>
      <c r="F179" s="6"/>
    </row>
    <row r="180" spans="1:6" ht="18.75" customHeight="1">
      <c r="A180" s="22" t="s">
        <v>298</v>
      </c>
      <c r="B180" s="109" t="s">
        <v>1039</v>
      </c>
      <c r="C180" s="115" t="s">
        <v>1445</v>
      </c>
      <c r="D180" s="159"/>
      <c r="E180" s="163" t="s">
        <v>356</v>
      </c>
      <c r="F180" s="6"/>
    </row>
    <row r="181" spans="1:6" ht="30">
      <c r="A181" s="22" t="s">
        <v>299</v>
      </c>
      <c r="B181" s="109" t="s">
        <v>1446</v>
      </c>
      <c r="C181" s="115" t="s">
        <v>1447</v>
      </c>
      <c r="D181" s="159">
        <f>D182+D183</f>
        <v>0</v>
      </c>
      <c r="E181" s="163" t="s">
        <v>356</v>
      </c>
      <c r="F181" s="6"/>
    </row>
    <row r="182" spans="1:6" ht="45">
      <c r="A182" s="22" t="s">
        <v>300</v>
      </c>
      <c r="B182" s="109" t="s">
        <v>1448</v>
      </c>
      <c r="C182" s="115" t="s">
        <v>1449</v>
      </c>
      <c r="D182" s="159">
        <f>D184+D185</f>
        <v>0</v>
      </c>
      <c r="E182" s="163" t="s">
        <v>356</v>
      </c>
      <c r="F182" s="6"/>
    </row>
    <row r="183" spans="1:6" ht="30">
      <c r="A183" s="22" t="s">
        <v>301</v>
      </c>
      <c r="B183" s="109" t="s">
        <v>1450</v>
      </c>
      <c r="C183" s="115" t="s">
        <v>1451</v>
      </c>
      <c r="D183" s="159">
        <f>D205+D208</f>
        <v>0</v>
      </c>
      <c r="E183" s="163" t="s">
        <v>356</v>
      </c>
      <c r="F183" s="6"/>
    </row>
    <row r="184" spans="1:6" ht="90">
      <c r="A184" s="22" t="s">
        <v>302</v>
      </c>
      <c r="B184" s="109" t="s">
        <v>1452</v>
      </c>
      <c r="C184" s="115" t="s">
        <v>1453</v>
      </c>
      <c r="D184" s="159">
        <f>D186+D187+D188+D189+D190+D191+D192+D193</f>
        <v>0</v>
      </c>
      <c r="E184" s="163" t="s">
        <v>356</v>
      </c>
      <c r="F184" s="6"/>
    </row>
    <row r="185" spans="1:6" ht="60">
      <c r="A185" s="22" t="s">
        <v>303</v>
      </c>
      <c r="B185" s="109" t="s">
        <v>1049</v>
      </c>
      <c r="C185" s="115" t="s">
        <v>1454</v>
      </c>
      <c r="D185" s="159"/>
      <c r="E185" s="163" t="s">
        <v>356</v>
      </c>
      <c r="F185" s="6"/>
    </row>
    <row r="186" spans="1:6" ht="45">
      <c r="A186" s="22" t="s">
        <v>304</v>
      </c>
      <c r="B186" s="109" t="s">
        <v>1051</v>
      </c>
      <c r="C186" s="115" t="s">
        <v>1455</v>
      </c>
      <c r="D186" s="159"/>
      <c r="E186" s="163" t="s">
        <v>356</v>
      </c>
      <c r="F186" s="6"/>
    </row>
    <row r="187" spans="1:6" ht="15">
      <c r="A187" s="22" t="s">
        <v>305</v>
      </c>
      <c r="B187" s="109" t="s">
        <v>1053</v>
      </c>
      <c r="C187" s="115" t="s">
        <v>1456</v>
      </c>
      <c r="D187" s="159"/>
      <c r="E187" s="163" t="s">
        <v>356</v>
      </c>
      <c r="F187" s="6"/>
    </row>
    <row r="188" spans="1:6" ht="48.75" customHeight="1">
      <c r="A188" s="22" t="s">
        <v>306</v>
      </c>
      <c r="B188" s="109" t="s">
        <v>1055</v>
      </c>
      <c r="C188" s="115" t="s">
        <v>1457</v>
      </c>
      <c r="D188" s="159"/>
      <c r="E188" s="163" t="s">
        <v>356</v>
      </c>
      <c r="F188" s="6"/>
    </row>
    <row r="189" spans="1:6" ht="45">
      <c r="A189" s="22" t="s">
        <v>307</v>
      </c>
      <c r="B189" s="109" t="s">
        <v>1458</v>
      </c>
      <c r="C189" s="115" t="s">
        <v>1459</v>
      </c>
      <c r="D189" s="159"/>
      <c r="E189" s="163" t="s">
        <v>356</v>
      </c>
      <c r="F189" s="6"/>
    </row>
    <row r="190" spans="1:6" ht="45">
      <c r="A190" s="22" t="s">
        <v>308</v>
      </c>
      <c r="B190" s="109" t="s">
        <v>1460</v>
      </c>
      <c r="C190" s="115" t="s">
        <v>1461</v>
      </c>
      <c r="D190" s="159"/>
      <c r="E190" s="163" t="s">
        <v>356</v>
      </c>
      <c r="F190" s="6"/>
    </row>
    <row r="191" spans="1:6" ht="45">
      <c r="A191" s="22" t="s">
        <v>309</v>
      </c>
      <c r="B191" s="109" t="s">
        <v>1462</v>
      </c>
      <c r="C191" s="115" t="s">
        <v>1463</v>
      </c>
      <c r="D191" s="159"/>
      <c r="E191" s="163" t="s">
        <v>356</v>
      </c>
      <c r="F191" s="6"/>
    </row>
    <row r="192" spans="1:6" ht="30">
      <c r="A192" s="22" t="s">
        <v>310</v>
      </c>
      <c r="B192" s="109" t="s">
        <v>1464</v>
      </c>
      <c r="C192" s="115" t="s">
        <v>1465</v>
      </c>
      <c r="D192" s="159"/>
      <c r="E192" s="163" t="s">
        <v>356</v>
      </c>
      <c r="F192" s="6"/>
    </row>
    <row r="193" spans="1:6" ht="63" customHeight="1">
      <c r="A193" s="22" t="s">
        <v>311</v>
      </c>
      <c r="B193" s="109" t="s">
        <v>1466</v>
      </c>
      <c r="C193" s="115" t="s">
        <v>1467</v>
      </c>
      <c r="D193" s="159"/>
      <c r="E193" s="163" t="s">
        <v>356</v>
      </c>
      <c r="F193" s="6"/>
    </row>
    <row r="194" spans="1:6" ht="90">
      <c r="A194" s="22" t="s">
        <v>312</v>
      </c>
      <c r="B194" s="109" t="s">
        <v>1468</v>
      </c>
      <c r="C194" s="115" t="s">
        <v>1469</v>
      </c>
      <c r="D194" s="159"/>
      <c r="E194" s="163" t="s">
        <v>356</v>
      </c>
      <c r="F194" s="6"/>
    </row>
    <row r="195" spans="1:6" ht="60">
      <c r="A195" s="22" t="s">
        <v>313</v>
      </c>
      <c r="B195" s="109" t="s">
        <v>1470</v>
      </c>
      <c r="C195" s="115" t="s">
        <v>1471</v>
      </c>
      <c r="D195" s="159"/>
      <c r="E195" s="163" t="s">
        <v>356</v>
      </c>
      <c r="F195" s="6"/>
    </row>
    <row r="196" spans="1:6" ht="60">
      <c r="A196" s="22" t="s">
        <v>314</v>
      </c>
      <c r="B196" s="109" t="s">
        <v>1472</v>
      </c>
      <c r="C196" s="115" t="s">
        <v>1473</v>
      </c>
      <c r="D196" s="159"/>
      <c r="E196" s="163" t="s">
        <v>356</v>
      </c>
      <c r="F196" s="6"/>
    </row>
    <row r="197" spans="1:6" ht="60">
      <c r="A197" s="22" t="s">
        <v>315</v>
      </c>
      <c r="B197" s="109" t="s">
        <v>1474</v>
      </c>
      <c r="C197" s="115" t="s">
        <v>1475</v>
      </c>
      <c r="D197" s="159"/>
      <c r="E197" s="163" t="s">
        <v>356</v>
      </c>
      <c r="F197" s="6"/>
    </row>
    <row r="198" spans="1:6" ht="60">
      <c r="A198" s="22" t="s">
        <v>316</v>
      </c>
      <c r="B198" s="109" t="s">
        <v>1476</v>
      </c>
      <c r="C198" s="115" t="s">
        <v>1477</v>
      </c>
      <c r="D198" s="159"/>
      <c r="E198" s="163" t="s">
        <v>356</v>
      </c>
      <c r="F198" s="6"/>
    </row>
    <row r="199" spans="1:6" ht="45">
      <c r="A199" s="22" t="s">
        <v>317</v>
      </c>
      <c r="B199" s="109" t="s">
        <v>1478</v>
      </c>
      <c r="C199" s="115" t="s">
        <v>1479</v>
      </c>
      <c r="D199" s="159"/>
      <c r="E199" s="163" t="s">
        <v>356</v>
      </c>
      <c r="F199" s="6"/>
    </row>
    <row r="200" spans="1:6" ht="45">
      <c r="A200" s="22" t="s">
        <v>318</v>
      </c>
      <c r="B200" s="109" t="s">
        <v>1480</v>
      </c>
      <c r="C200" s="115" t="s">
        <v>1481</v>
      </c>
      <c r="D200" s="159"/>
      <c r="E200" s="163" t="s">
        <v>356</v>
      </c>
      <c r="F200" s="6"/>
    </row>
    <row r="201" spans="1:6" ht="52.5" customHeight="1">
      <c r="A201" s="22" t="s">
        <v>319</v>
      </c>
      <c r="B201" s="109" t="s">
        <v>1482</v>
      </c>
      <c r="C201" s="115" t="s">
        <v>1483</v>
      </c>
      <c r="D201" s="159"/>
      <c r="E201" s="163" t="s">
        <v>356</v>
      </c>
      <c r="F201" s="6"/>
    </row>
    <row r="202" spans="1:6" ht="45">
      <c r="A202" s="22" t="s">
        <v>320</v>
      </c>
      <c r="B202" s="109" t="s">
        <v>1484</v>
      </c>
      <c r="C202" s="115" t="s">
        <v>1485</v>
      </c>
      <c r="D202" s="159"/>
      <c r="E202" s="163" t="s">
        <v>356</v>
      </c>
      <c r="F202" s="6"/>
    </row>
    <row r="203" spans="1:6" ht="45">
      <c r="A203" s="22" t="s">
        <v>321</v>
      </c>
      <c r="B203" s="109" t="s">
        <v>1486</v>
      </c>
      <c r="C203" s="115" t="s">
        <v>1487</v>
      </c>
      <c r="D203" s="159"/>
      <c r="E203" s="163" t="s">
        <v>356</v>
      </c>
      <c r="F203" s="6"/>
    </row>
    <row r="204" spans="1:6" ht="45">
      <c r="A204" s="22" t="s">
        <v>322</v>
      </c>
      <c r="B204" s="109" t="s">
        <v>1488</v>
      </c>
      <c r="C204" s="115" t="s">
        <v>1489</v>
      </c>
      <c r="D204" s="159"/>
      <c r="E204" s="163" t="s">
        <v>356</v>
      </c>
      <c r="F204" s="6"/>
    </row>
    <row r="205" spans="1:6" ht="30">
      <c r="A205" s="22" t="s">
        <v>323</v>
      </c>
      <c r="B205" s="109" t="s">
        <v>1082</v>
      </c>
      <c r="C205" s="115" t="s">
        <v>1490</v>
      </c>
      <c r="D205" s="159"/>
      <c r="E205" s="163" t="s">
        <v>356</v>
      </c>
      <c r="F205" s="6"/>
    </row>
    <row r="206" spans="1:6" ht="15">
      <c r="A206" s="22" t="s">
        <v>324</v>
      </c>
      <c r="B206" s="109" t="s">
        <v>1491</v>
      </c>
      <c r="C206" s="115" t="s">
        <v>1492</v>
      </c>
      <c r="D206" s="159"/>
      <c r="E206" s="163" t="s">
        <v>356</v>
      </c>
      <c r="F206" s="6"/>
    </row>
    <row r="207" spans="1:6" ht="15">
      <c r="A207" s="22" t="s">
        <v>325</v>
      </c>
      <c r="B207" s="109" t="s">
        <v>1493</v>
      </c>
      <c r="C207" s="115" t="s">
        <v>1494</v>
      </c>
      <c r="D207" s="159"/>
      <c r="E207" s="163" t="s">
        <v>356</v>
      </c>
      <c r="F207" s="6"/>
    </row>
    <row r="208" spans="1:6" ht="15">
      <c r="A208" s="22" t="s">
        <v>326</v>
      </c>
      <c r="B208" s="109" t="s">
        <v>1495</v>
      </c>
      <c r="C208" s="115" t="s">
        <v>1492</v>
      </c>
      <c r="D208" s="159">
        <f>D206-D207</f>
        <v>0</v>
      </c>
      <c r="E208" s="163" t="s">
        <v>356</v>
      </c>
      <c r="F208" s="6"/>
    </row>
    <row r="209" spans="1:6" ht="45">
      <c r="A209" s="22" t="s">
        <v>327</v>
      </c>
      <c r="B209" s="109" t="s">
        <v>1496</v>
      </c>
      <c r="C209" s="115" t="s">
        <v>1497</v>
      </c>
      <c r="D209" s="159">
        <f>D210+D211</f>
        <v>0</v>
      </c>
      <c r="E209" s="163" t="s">
        <v>356</v>
      </c>
      <c r="F209" s="6"/>
    </row>
    <row r="210" spans="1:6" ht="60">
      <c r="A210" s="22" t="s">
        <v>328</v>
      </c>
      <c r="B210" s="109" t="s">
        <v>1089</v>
      </c>
      <c r="C210" s="115" t="s">
        <v>1498</v>
      </c>
      <c r="D210" s="159"/>
      <c r="E210" s="163" t="s">
        <v>356</v>
      </c>
      <c r="F210" s="6"/>
    </row>
    <row r="211" spans="1:6" ht="60">
      <c r="A211" s="22" t="s">
        <v>329</v>
      </c>
      <c r="B211" s="109" t="s">
        <v>1091</v>
      </c>
      <c r="C211" s="115" t="s">
        <v>1499</v>
      </c>
      <c r="D211" s="159"/>
      <c r="E211" s="163" t="s">
        <v>356</v>
      </c>
      <c r="F211" s="6"/>
    </row>
    <row r="212" spans="1:6" ht="30">
      <c r="A212" s="22" t="s">
        <v>330</v>
      </c>
      <c r="B212" s="109" t="s">
        <v>1500</v>
      </c>
      <c r="C212" s="115" t="s">
        <v>1501</v>
      </c>
      <c r="D212" s="159"/>
      <c r="E212" s="163" t="s">
        <v>356</v>
      </c>
      <c r="F212" s="6"/>
    </row>
    <row r="213" spans="1:6" ht="30">
      <c r="A213" s="22" t="s">
        <v>331</v>
      </c>
      <c r="B213" s="109" t="s">
        <v>1502</v>
      </c>
      <c r="C213" s="115" t="s">
        <v>1503</v>
      </c>
      <c r="D213" s="159"/>
      <c r="E213" s="163" t="s">
        <v>356</v>
      </c>
      <c r="F213" s="6"/>
    </row>
    <row r="214" spans="1:6" ht="19.5" customHeight="1">
      <c r="A214" s="22" t="s">
        <v>332</v>
      </c>
      <c r="B214" s="109" t="s">
        <v>1504</v>
      </c>
      <c r="C214" s="115" t="s">
        <v>1505</v>
      </c>
      <c r="D214" s="159"/>
      <c r="E214" s="163" t="s">
        <v>356</v>
      </c>
      <c r="F214" s="6"/>
    </row>
    <row r="215" spans="1:6" ht="15">
      <c r="A215" s="22" t="s">
        <v>333</v>
      </c>
      <c r="B215" s="109" t="s">
        <v>1506</v>
      </c>
      <c r="C215" s="115" t="s">
        <v>1507</v>
      </c>
      <c r="D215" s="159"/>
      <c r="E215" s="163" t="s">
        <v>356</v>
      </c>
      <c r="F215" s="6"/>
    </row>
    <row r="216" spans="1:6" ht="30">
      <c r="A216" s="22" t="s">
        <v>334</v>
      </c>
      <c r="B216" s="109" t="s">
        <v>1508</v>
      </c>
      <c r="C216" s="115" t="s">
        <v>1509</v>
      </c>
      <c r="D216" s="159"/>
      <c r="E216" s="163" t="s">
        <v>356</v>
      </c>
      <c r="F216" s="6"/>
    </row>
    <row r="217" spans="1:6" ht="45">
      <c r="A217" s="22" t="s">
        <v>335</v>
      </c>
      <c r="B217" s="109" t="s">
        <v>1510</v>
      </c>
      <c r="C217" s="115" t="s">
        <v>1511</v>
      </c>
      <c r="D217" s="159"/>
      <c r="E217" s="163" t="s">
        <v>356</v>
      </c>
      <c r="F217" s="6"/>
    </row>
    <row r="218" spans="1:6" ht="30">
      <c r="A218" s="22" t="s">
        <v>336</v>
      </c>
      <c r="B218" s="109" t="s">
        <v>1512</v>
      </c>
      <c r="C218" s="115" t="s">
        <v>1513</v>
      </c>
      <c r="D218" s="159"/>
      <c r="E218" s="163" t="s">
        <v>356</v>
      </c>
      <c r="F218" s="6"/>
    </row>
    <row r="219" spans="1:6" ht="30">
      <c r="A219" s="22" t="s">
        <v>337</v>
      </c>
      <c r="B219" s="109" t="s">
        <v>1514</v>
      </c>
      <c r="C219" s="115" t="s">
        <v>1515</v>
      </c>
      <c r="D219" s="159"/>
      <c r="E219" s="163" t="s">
        <v>356</v>
      </c>
      <c r="F219" s="6"/>
    </row>
    <row r="220" spans="1:6" ht="15">
      <c r="A220" s="22" t="s">
        <v>338</v>
      </c>
      <c r="B220" s="109" t="s">
        <v>1516</v>
      </c>
      <c r="C220" s="115" t="s">
        <v>1517</v>
      </c>
      <c r="D220" s="159">
        <f>D221-(D213+D214)</f>
        <v>0</v>
      </c>
      <c r="E220" s="163" t="s">
        <v>356</v>
      </c>
      <c r="F220" s="6"/>
    </row>
    <row r="221" spans="1:6" ht="15">
      <c r="A221" s="22" t="s">
        <v>339</v>
      </c>
      <c r="B221" s="109" t="s">
        <v>1518</v>
      </c>
      <c r="C221" s="115" t="s">
        <v>1519</v>
      </c>
      <c r="D221" s="159"/>
      <c r="E221" s="163" t="s">
        <v>356</v>
      </c>
      <c r="F221" s="6"/>
    </row>
    <row r="222" spans="1:6" ht="45">
      <c r="A222" s="22" t="s">
        <v>340</v>
      </c>
      <c r="B222" s="109" t="s">
        <v>1520</v>
      </c>
      <c r="C222" s="115" t="s">
        <v>1521</v>
      </c>
      <c r="D222" s="159"/>
      <c r="E222" s="163" t="s">
        <v>356</v>
      </c>
      <c r="F222" s="6"/>
    </row>
    <row r="223" spans="1:6" ht="45">
      <c r="A223" s="22" t="s">
        <v>341</v>
      </c>
      <c r="B223" s="109" t="s">
        <v>1522</v>
      </c>
      <c r="C223" s="115" t="s">
        <v>1523</v>
      </c>
      <c r="D223" s="159"/>
      <c r="E223" s="163" t="s">
        <v>356</v>
      </c>
      <c r="F223" s="6"/>
    </row>
    <row r="224" spans="1:6" ht="30">
      <c r="A224" s="22" t="s">
        <v>342</v>
      </c>
      <c r="B224" s="109" t="s">
        <v>1524</v>
      </c>
      <c r="C224" s="115" t="s">
        <v>1525</v>
      </c>
      <c r="D224" s="159">
        <f>D229+D230</f>
        <v>0</v>
      </c>
      <c r="E224" s="163" t="s">
        <v>356</v>
      </c>
      <c r="F224" s="6"/>
    </row>
    <row r="225" spans="1:6" ht="30">
      <c r="A225" s="22" t="s">
        <v>343</v>
      </c>
      <c r="B225" s="109" t="s">
        <v>1526</v>
      </c>
      <c r="C225" s="115" t="s">
        <v>1527</v>
      </c>
      <c r="D225" s="159">
        <f>D227-D224</f>
        <v>0</v>
      </c>
      <c r="E225" s="163" t="s">
        <v>356</v>
      </c>
      <c r="F225" s="6"/>
    </row>
    <row r="226" spans="1:6" ht="45">
      <c r="A226" s="22" t="s">
        <v>344</v>
      </c>
      <c r="B226" s="109" t="s">
        <v>1528</v>
      </c>
      <c r="C226" s="115" t="s">
        <v>1529</v>
      </c>
      <c r="D226" s="159"/>
      <c r="E226" s="163" t="s">
        <v>356</v>
      </c>
      <c r="F226" s="6"/>
    </row>
    <row r="227" spans="1:6" ht="60">
      <c r="A227" s="22" t="s">
        <v>345</v>
      </c>
      <c r="B227" s="109" t="s">
        <v>1530</v>
      </c>
      <c r="C227" s="115" t="s">
        <v>1531</v>
      </c>
      <c r="D227" s="159"/>
      <c r="E227" s="163" t="s">
        <v>356</v>
      </c>
      <c r="F227" s="6"/>
    </row>
    <row r="228" spans="1:6" ht="30">
      <c r="A228" s="22" t="s">
        <v>346</v>
      </c>
      <c r="B228" s="109" t="s">
        <v>1532</v>
      </c>
      <c r="C228" s="115" t="s">
        <v>803</v>
      </c>
      <c r="D228" s="159"/>
      <c r="E228" s="163" t="s">
        <v>356</v>
      </c>
      <c r="F228" s="6"/>
    </row>
    <row r="229" spans="1:6" ht="30">
      <c r="A229" s="22" t="s">
        <v>347</v>
      </c>
      <c r="B229" s="109" t="s">
        <v>804</v>
      </c>
      <c r="C229" s="115" t="s">
        <v>805</v>
      </c>
      <c r="D229" s="159"/>
      <c r="E229" s="163" t="s">
        <v>356</v>
      </c>
      <c r="F229" s="6"/>
    </row>
    <row r="230" spans="1:6" ht="30">
      <c r="A230" s="22" t="s">
        <v>348</v>
      </c>
      <c r="B230" s="109" t="s">
        <v>806</v>
      </c>
      <c r="C230" s="115" t="s">
        <v>807</v>
      </c>
      <c r="D230" s="159"/>
      <c r="E230" s="163" t="s">
        <v>356</v>
      </c>
      <c r="F230" s="6"/>
    </row>
    <row r="231" spans="1:6" ht="30">
      <c r="A231" s="22" t="s">
        <v>349</v>
      </c>
      <c r="B231" s="109" t="s">
        <v>808</v>
      </c>
      <c r="C231" s="115" t="s">
        <v>809</v>
      </c>
      <c r="D231" s="159"/>
      <c r="E231" s="163" t="s">
        <v>356</v>
      </c>
      <c r="F231" s="6"/>
    </row>
    <row r="232" spans="1:6" ht="30">
      <c r="A232" s="22" t="s">
        <v>350</v>
      </c>
      <c r="B232" s="109" t="s">
        <v>810</v>
      </c>
      <c r="C232" s="115" t="s">
        <v>1002</v>
      </c>
      <c r="D232" s="159"/>
      <c r="E232" s="163" t="s">
        <v>356</v>
      </c>
      <c r="F232" s="6"/>
    </row>
    <row r="233" spans="1:6" ht="30">
      <c r="A233" s="22" t="s">
        <v>351</v>
      </c>
      <c r="B233" s="109" t="s">
        <v>1003</v>
      </c>
      <c r="C233" s="115" t="s">
        <v>1004</v>
      </c>
      <c r="D233" s="159"/>
      <c r="E233" s="163" t="s">
        <v>356</v>
      </c>
      <c r="F233" s="6"/>
    </row>
    <row r="234" spans="1:6" ht="30">
      <c r="A234" s="22" t="s">
        <v>352</v>
      </c>
      <c r="B234" s="109" t="s">
        <v>1094</v>
      </c>
      <c r="C234" s="115" t="s">
        <v>1005</v>
      </c>
      <c r="D234" s="159" t="e">
        <f>D213/(D9+D10)</f>
        <v>#DIV/0!</v>
      </c>
      <c r="E234" s="163" t="s">
        <v>357</v>
      </c>
      <c r="F234" s="6"/>
    </row>
    <row r="235" spans="1:6" ht="30">
      <c r="A235" s="22" t="s">
        <v>353</v>
      </c>
      <c r="B235" s="109" t="s">
        <v>1006</v>
      </c>
      <c r="C235" s="115" t="s">
        <v>1007</v>
      </c>
      <c r="D235" s="159"/>
      <c r="E235" s="163" t="s">
        <v>357</v>
      </c>
      <c r="F235" s="6"/>
    </row>
    <row r="236" spans="1:6" s="18" customFormat="1" ht="15">
      <c r="A236" s="22" t="s">
        <v>354</v>
      </c>
      <c r="B236" s="109" t="s">
        <v>1008</v>
      </c>
      <c r="C236" s="115" t="s">
        <v>1009</v>
      </c>
      <c r="D236" s="161"/>
      <c r="E236" s="163" t="s">
        <v>157</v>
      </c>
      <c r="F236" s="10"/>
    </row>
    <row r="237" spans="1:6" ht="15.75" thickBot="1">
      <c r="A237" s="23" t="s">
        <v>355</v>
      </c>
      <c r="B237" s="109" t="s">
        <v>1010</v>
      </c>
      <c r="C237" s="178" t="s">
        <v>1000</v>
      </c>
      <c r="D237" s="159"/>
      <c r="E237" s="163" t="s">
        <v>152</v>
      </c>
      <c r="F237" s="6"/>
    </row>
    <row r="238" ht="15.75" thickTop="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H233"/>
  <sheetViews>
    <sheetView zoomScale="90" zoomScaleNormal="90" zoomScalePageLayoutView="0" workbookViewId="0" topLeftCell="A1">
      <selection activeCell="C11" sqref="C11"/>
    </sheetView>
  </sheetViews>
  <sheetFormatPr defaultColWidth="9.140625" defaultRowHeight="15"/>
  <cols>
    <col min="1" max="1" width="5.7109375" style="17" bestFit="1" customWidth="1"/>
    <col min="2" max="2" width="24.28125" style="3" customWidth="1"/>
    <col min="3" max="3" width="21.7109375" style="0" customWidth="1"/>
    <col min="4" max="4" width="81.00390625" style="8" customWidth="1"/>
    <col min="5" max="5" width="42.7109375" style="26" bestFit="1" customWidth="1"/>
    <col min="6" max="6" width="20.00390625" style="31" bestFit="1" customWidth="1"/>
    <col min="7" max="7" width="22.7109375" style="25" bestFit="1" customWidth="1"/>
    <col min="8" max="8" width="20.421875" style="0" customWidth="1"/>
  </cols>
  <sheetData>
    <row r="1" spans="1:8" s="30" customFormat="1" ht="31.5" thickBot="1" thickTop="1">
      <c r="A1" s="33" t="s">
        <v>106</v>
      </c>
      <c r="B1" s="106" t="s">
        <v>744</v>
      </c>
      <c r="C1" s="107" t="s">
        <v>745</v>
      </c>
      <c r="D1" s="107" t="s">
        <v>746</v>
      </c>
      <c r="E1" s="108" t="s">
        <v>747</v>
      </c>
      <c r="F1" s="110" t="s">
        <v>1139</v>
      </c>
      <c r="G1" s="111" t="s">
        <v>1140</v>
      </c>
      <c r="H1" s="112" t="s">
        <v>1141</v>
      </c>
    </row>
    <row r="2" spans="1:8" s="18" customFormat="1" ht="30.75" thickTop="1">
      <c r="A2" s="165" t="s">
        <v>358</v>
      </c>
      <c r="B2" s="223" t="s">
        <v>748</v>
      </c>
      <c r="C2" s="166" t="s">
        <v>749</v>
      </c>
      <c r="D2" s="166" t="s">
        <v>750</v>
      </c>
      <c r="E2" s="167" t="s">
        <v>359</v>
      </c>
      <c r="F2" s="13" t="e">
        <f>(Variables!D20/Variables!D4)*100</f>
        <v>#DIV/0!</v>
      </c>
      <c r="G2" s="166" t="s">
        <v>360</v>
      </c>
      <c r="H2" s="168"/>
    </row>
    <row r="3" spans="1:8" s="18" customFormat="1" ht="34.5" customHeight="1">
      <c r="A3" s="164" t="s">
        <v>361</v>
      </c>
      <c r="B3" s="222"/>
      <c r="C3" s="24" t="s">
        <v>751</v>
      </c>
      <c r="D3" s="24" t="s">
        <v>1388</v>
      </c>
      <c r="E3" s="27" t="s">
        <v>1399</v>
      </c>
      <c r="F3" s="4" t="e">
        <f>Variables!D4*365/Variables!D236/(Variables!D2+Variables!D3)*100</f>
        <v>#DIV/0!</v>
      </c>
      <c r="G3" s="24" t="s">
        <v>360</v>
      </c>
      <c r="H3" s="10"/>
    </row>
    <row r="4" spans="1:8" s="18" customFormat="1" ht="30">
      <c r="A4" s="164" t="s">
        <v>362</v>
      </c>
      <c r="B4" s="222"/>
      <c r="C4" s="24" t="s">
        <v>752</v>
      </c>
      <c r="D4" s="24" t="s">
        <v>1389</v>
      </c>
      <c r="E4" s="27" t="s">
        <v>1390</v>
      </c>
      <c r="F4" s="4" t="e">
        <f>Variables!D4*365/Variables!D236/Variables!D2*100</f>
        <v>#DIV/0!</v>
      </c>
      <c r="G4" s="24" t="s">
        <v>360</v>
      </c>
      <c r="H4" s="10"/>
    </row>
    <row r="5" spans="1:8" s="18" customFormat="1" ht="30">
      <c r="A5" s="164" t="s">
        <v>363</v>
      </c>
      <c r="B5" s="222"/>
      <c r="C5" s="24" t="s">
        <v>753</v>
      </c>
      <c r="D5" s="24" t="s">
        <v>754</v>
      </c>
      <c r="E5" s="27" t="s">
        <v>723</v>
      </c>
      <c r="F5" s="4" t="e">
        <f>(Variables!D23/Variables!D4)*100</f>
        <v>#DIV/0!</v>
      </c>
      <c r="G5" s="24" t="s">
        <v>360</v>
      </c>
      <c r="H5" s="10"/>
    </row>
    <row r="6" spans="1:8" s="18" customFormat="1" ht="30">
      <c r="A6" s="164" t="s">
        <v>364</v>
      </c>
      <c r="B6" s="221" t="s">
        <v>755</v>
      </c>
      <c r="C6" s="24" t="s">
        <v>756</v>
      </c>
      <c r="D6" s="24" t="s">
        <v>757</v>
      </c>
      <c r="E6" s="27" t="s">
        <v>365</v>
      </c>
      <c r="F6" s="4" t="e">
        <f>(Variables!D28/Variables!D77)*1000</f>
        <v>#DIV/0!</v>
      </c>
      <c r="G6" s="24" t="s">
        <v>366</v>
      </c>
      <c r="H6" s="10"/>
    </row>
    <row r="7" spans="1:8" s="18" customFormat="1" ht="30">
      <c r="A7" s="164" t="s">
        <v>367</v>
      </c>
      <c r="B7" s="221"/>
      <c r="C7" s="24" t="s">
        <v>758</v>
      </c>
      <c r="D7" s="24" t="s">
        <v>759</v>
      </c>
      <c r="E7" s="27" t="s">
        <v>368</v>
      </c>
      <c r="F7" s="4" t="e">
        <f>(Variables!D28/(Variables!D7*365/Variables!D236))*(10^6)</f>
        <v>#DIV/0!</v>
      </c>
      <c r="G7" s="24" t="s">
        <v>369</v>
      </c>
      <c r="H7" s="10"/>
    </row>
    <row r="8" spans="1:8" s="18" customFormat="1" ht="60">
      <c r="A8" s="164" t="s">
        <v>370</v>
      </c>
      <c r="B8" s="221" t="s">
        <v>760</v>
      </c>
      <c r="C8" s="24" t="s">
        <v>761</v>
      </c>
      <c r="D8" s="24" t="s">
        <v>762</v>
      </c>
      <c r="E8" s="27" t="s">
        <v>371</v>
      </c>
      <c r="F8" s="4" t="e">
        <f>(Variables!D29/Variables!D28)*100</f>
        <v>#DIV/0!</v>
      </c>
      <c r="G8" s="24" t="s">
        <v>360</v>
      </c>
      <c r="H8" s="10"/>
    </row>
    <row r="9" spans="1:8" s="18" customFormat="1" ht="63" customHeight="1">
      <c r="A9" s="164" t="s">
        <v>372</v>
      </c>
      <c r="B9" s="221"/>
      <c r="C9" s="24" t="s">
        <v>763</v>
      </c>
      <c r="D9" s="24" t="s">
        <v>764</v>
      </c>
      <c r="E9" s="27" t="s">
        <v>373</v>
      </c>
      <c r="F9" s="4" t="e">
        <f>(Variables!D30/Variables!D28)*100</f>
        <v>#DIV/0!</v>
      </c>
      <c r="G9" s="24" t="s">
        <v>360</v>
      </c>
      <c r="H9" s="10"/>
    </row>
    <row r="10" spans="1:8" s="18" customFormat="1" ht="45.75" customHeight="1">
      <c r="A10" s="164" t="s">
        <v>374</v>
      </c>
      <c r="B10" s="221"/>
      <c r="C10" s="24" t="s">
        <v>765</v>
      </c>
      <c r="D10" s="24" t="s">
        <v>766</v>
      </c>
      <c r="E10" s="27" t="s">
        <v>375</v>
      </c>
      <c r="F10" s="4" t="e">
        <f>(Variables!D31/Variables!D28)*100</f>
        <v>#DIV/0!</v>
      </c>
      <c r="G10" s="24" t="s">
        <v>360</v>
      </c>
      <c r="H10" s="10"/>
    </row>
    <row r="11" spans="1:8" s="18" customFormat="1" ht="45">
      <c r="A11" s="164" t="s">
        <v>376</v>
      </c>
      <c r="B11" s="221"/>
      <c r="C11" s="24" t="s">
        <v>767</v>
      </c>
      <c r="D11" s="24" t="s">
        <v>768</v>
      </c>
      <c r="E11" s="27" t="s">
        <v>377</v>
      </c>
      <c r="F11" s="4" t="e">
        <f>(Variables!D32/Variables!D28)*100</f>
        <v>#DIV/0!</v>
      </c>
      <c r="G11" s="24" t="s">
        <v>360</v>
      </c>
      <c r="H11" s="10"/>
    </row>
    <row r="12" spans="1:8" s="18" customFormat="1" ht="45">
      <c r="A12" s="164" t="s">
        <v>378</v>
      </c>
      <c r="B12" s="221"/>
      <c r="C12" s="24" t="s">
        <v>769</v>
      </c>
      <c r="D12" s="24" t="s">
        <v>770</v>
      </c>
      <c r="E12" s="27" t="s">
        <v>379</v>
      </c>
      <c r="F12" s="4" t="e">
        <f>(Variables!D33/Variables!D28)*100</f>
        <v>#DIV/0!</v>
      </c>
      <c r="G12" s="24" t="s">
        <v>360</v>
      </c>
      <c r="H12" s="10"/>
    </row>
    <row r="13" spans="1:8" s="18" customFormat="1" ht="45">
      <c r="A13" s="164" t="s">
        <v>380</v>
      </c>
      <c r="B13" s="221"/>
      <c r="C13" s="24" t="s">
        <v>771</v>
      </c>
      <c r="D13" s="24" t="s">
        <v>772</v>
      </c>
      <c r="E13" s="27" t="s">
        <v>381</v>
      </c>
      <c r="F13" s="4" t="e">
        <f>(Variables!D34/Variables!D28)*100</f>
        <v>#DIV/0!</v>
      </c>
      <c r="G13" s="24" t="s">
        <v>360</v>
      </c>
      <c r="H13" s="10"/>
    </row>
    <row r="14" spans="1:8" s="18" customFormat="1" ht="45">
      <c r="A14" s="164" t="s">
        <v>382</v>
      </c>
      <c r="B14" s="221"/>
      <c r="C14" s="24" t="s">
        <v>773</v>
      </c>
      <c r="D14" s="24" t="s">
        <v>774</v>
      </c>
      <c r="E14" s="27" t="s">
        <v>383</v>
      </c>
      <c r="F14" s="4" t="e">
        <f>(Variables!D35/Variables!D28)*100</f>
        <v>#DIV/0!</v>
      </c>
      <c r="G14" s="24" t="s">
        <v>360</v>
      </c>
      <c r="H14" s="10"/>
    </row>
    <row r="15" spans="1:8" s="18" customFormat="1" ht="60">
      <c r="A15" s="164" t="s">
        <v>384</v>
      </c>
      <c r="B15" s="221" t="s">
        <v>775</v>
      </c>
      <c r="C15" s="24" t="s">
        <v>776</v>
      </c>
      <c r="D15" s="24" t="s">
        <v>777</v>
      </c>
      <c r="E15" s="27" t="s">
        <v>385</v>
      </c>
      <c r="F15" s="4" t="e">
        <f>(Variables!D36/(Variables!D7*365/Variables!D236))*(10^6)</f>
        <v>#DIV/0!</v>
      </c>
      <c r="G15" s="24" t="s">
        <v>369</v>
      </c>
      <c r="H15" s="10"/>
    </row>
    <row r="16" spans="1:8" s="18" customFormat="1" ht="45">
      <c r="A16" s="164" t="s">
        <v>386</v>
      </c>
      <c r="B16" s="221"/>
      <c r="C16" s="24" t="s">
        <v>778</v>
      </c>
      <c r="D16" s="24" t="s">
        <v>779</v>
      </c>
      <c r="E16" s="27" t="s">
        <v>387</v>
      </c>
      <c r="F16" s="4" t="e">
        <f>(Variables!D37/(Variables!D7*365/Variables!D236))*(10^6)</f>
        <v>#DIV/0!</v>
      </c>
      <c r="G16" s="24" t="s">
        <v>369</v>
      </c>
      <c r="H16" s="10"/>
    </row>
    <row r="17" spans="1:8" s="18" customFormat="1" ht="45">
      <c r="A17" s="164" t="s">
        <v>388</v>
      </c>
      <c r="B17" s="221"/>
      <c r="C17" s="24" t="s">
        <v>780</v>
      </c>
      <c r="D17" s="24" t="s">
        <v>1391</v>
      </c>
      <c r="E17" s="27" t="s">
        <v>389</v>
      </c>
      <c r="F17" s="4" t="e">
        <f>(Variables!D38/Variables!D61)*100</f>
        <v>#DIV/0!</v>
      </c>
      <c r="G17" s="24" t="s">
        <v>390</v>
      </c>
      <c r="H17" s="10"/>
    </row>
    <row r="18" spans="1:8" s="18" customFormat="1" ht="45">
      <c r="A18" s="164" t="s">
        <v>391</v>
      </c>
      <c r="B18" s="221"/>
      <c r="C18" s="24" t="s">
        <v>781</v>
      </c>
      <c r="D18" s="24" t="s">
        <v>782</v>
      </c>
      <c r="E18" s="27" t="s">
        <v>392</v>
      </c>
      <c r="F18" s="4" t="e">
        <f>(Variables!D39/(Variables!D130*365/Variables!D236))*10000</f>
        <v>#DIV/0!</v>
      </c>
      <c r="G18" s="24" t="s">
        <v>393</v>
      </c>
      <c r="H18" s="10"/>
    </row>
    <row r="19" spans="1:8" s="18" customFormat="1" ht="36.75" customHeight="1">
      <c r="A19" s="164" t="s">
        <v>394</v>
      </c>
      <c r="B19" s="221"/>
      <c r="C19" s="24" t="s">
        <v>783</v>
      </c>
      <c r="D19" s="24" t="s">
        <v>1392</v>
      </c>
      <c r="E19" s="27" t="s">
        <v>395</v>
      </c>
      <c r="F19" s="4" t="e">
        <f>(Variables!D40/(Variables!D63+Variables!D149))*1000</f>
        <v>#DIV/0!</v>
      </c>
      <c r="G19" s="24" t="s">
        <v>396</v>
      </c>
      <c r="H19" s="10"/>
    </row>
    <row r="20" spans="1:8" s="18" customFormat="1" ht="30">
      <c r="A20" s="164" t="s">
        <v>397</v>
      </c>
      <c r="B20" s="221"/>
      <c r="C20" s="24" t="s">
        <v>784</v>
      </c>
      <c r="D20" s="24" t="s">
        <v>785</v>
      </c>
      <c r="E20" s="27" t="s">
        <v>398</v>
      </c>
      <c r="F20" s="4" t="e">
        <f>(Variables!D41/Variables!D33)*100</f>
        <v>#DIV/0!</v>
      </c>
      <c r="G20" s="24" t="s">
        <v>360</v>
      </c>
      <c r="H20" s="10"/>
    </row>
    <row r="21" spans="1:8" s="18" customFormat="1" ht="30">
      <c r="A21" s="164" t="s">
        <v>399</v>
      </c>
      <c r="B21" s="221" t="s">
        <v>786</v>
      </c>
      <c r="C21" s="24" t="s">
        <v>787</v>
      </c>
      <c r="D21" s="24" t="s">
        <v>788</v>
      </c>
      <c r="E21" s="27" t="s">
        <v>400</v>
      </c>
      <c r="F21" s="4" t="e">
        <f>(Variables!D42/Variables!D28)*100</f>
        <v>#DIV/0!</v>
      </c>
      <c r="G21" s="24" t="s">
        <v>360</v>
      </c>
      <c r="H21" s="10"/>
    </row>
    <row r="22" spans="1:8" s="18" customFormat="1" ht="30">
      <c r="A22" s="164" t="s">
        <v>401</v>
      </c>
      <c r="B22" s="221"/>
      <c r="C22" s="24" t="s">
        <v>789</v>
      </c>
      <c r="D22" s="24" t="s">
        <v>790</v>
      </c>
      <c r="E22" s="27" t="s">
        <v>402</v>
      </c>
      <c r="F22" s="4" t="e">
        <f>(Variables!D43/Variables!D28)*100</f>
        <v>#DIV/0!</v>
      </c>
      <c r="G22" s="24" t="s">
        <v>360</v>
      </c>
      <c r="H22" s="10"/>
    </row>
    <row r="23" spans="1:8" s="18" customFormat="1" ht="30">
      <c r="A23" s="164" t="s">
        <v>403</v>
      </c>
      <c r="B23" s="221"/>
      <c r="C23" s="24" t="s">
        <v>791</v>
      </c>
      <c r="D23" s="24" t="s">
        <v>790</v>
      </c>
      <c r="E23" s="27" t="s">
        <v>404</v>
      </c>
      <c r="F23" s="4" t="e">
        <f>(Variables!D44/Variables!D28)*100</f>
        <v>#DIV/0!</v>
      </c>
      <c r="G23" s="24" t="s">
        <v>360</v>
      </c>
      <c r="H23" s="10"/>
    </row>
    <row r="24" spans="1:8" s="18" customFormat="1" ht="30">
      <c r="A24" s="164" t="s">
        <v>405</v>
      </c>
      <c r="B24" s="221" t="s">
        <v>792</v>
      </c>
      <c r="C24" s="24" t="s">
        <v>793</v>
      </c>
      <c r="D24" s="24" t="s">
        <v>794</v>
      </c>
      <c r="E24" s="27" t="s">
        <v>406</v>
      </c>
      <c r="F24" s="4" t="e">
        <f>((Variables!D45*365)/Variables!D236)/Variables!D28</f>
        <v>#DIV/0!</v>
      </c>
      <c r="G24" s="24" t="s">
        <v>407</v>
      </c>
      <c r="H24" s="10"/>
    </row>
    <row r="25" spans="1:8" s="18" customFormat="1" ht="30">
      <c r="A25" s="164" t="s">
        <v>408</v>
      </c>
      <c r="B25" s="221"/>
      <c r="C25" s="24" t="s">
        <v>795</v>
      </c>
      <c r="D25" s="24" t="s">
        <v>796</v>
      </c>
      <c r="E25" s="27" t="s">
        <v>409</v>
      </c>
      <c r="F25" s="4" t="e">
        <f>((Variables!D46*365)/Variables!D236)/Variables!D28</f>
        <v>#DIV/0!</v>
      </c>
      <c r="G25" s="24" t="s">
        <v>407</v>
      </c>
      <c r="H25" s="10"/>
    </row>
    <row r="26" spans="1:8" s="18" customFormat="1" ht="30">
      <c r="A26" s="164" t="s">
        <v>410</v>
      </c>
      <c r="B26" s="221"/>
      <c r="C26" s="24" t="s">
        <v>797</v>
      </c>
      <c r="D26" s="24" t="s">
        <v>798</v>
      </c>
      <c r="E26" s="27" t="s">
        <v>411</v>
      </c>
      <c r="F26" s="4" t="e">
        <f>((Variables!D47*365)/Variables!D236)/Variables!D28</f>
        <v>#DIV/0!</v>
      </c>
      <c r="G26" s="24" t="s">
        <v>407</v>
      </c>
      <c r="H26" s="10"/>
    </row>
    <row r="27" spans="1:8" s="18" customFormat="1" ht="45">
      <c r="A27" s="164" t="s">
        <v>412</v>
      </c>
      <c r="B27" s="221" t="s">
        <v>799</v>
      </c>
      <c r="C27" s="24" t="s">
        <v>800</v>
      </c>
      <c r="D27" s="24" t="s">
        <v>1406</v>
      </c>
      <c r="E27" s="27" t="s">
        <v>413</v>
      </c>
      <c r="F27" s="4" t="e">
        <f>(((Variables!D48*365)/Variables!D236)/Variables!D28)*100</f>
        <v>#DIV/0!</v>
      </c>
      <c r="G27" s="24" t="s">
        <v>414</v>
      </c>
      <c r="H27" s="10"/>
    </row>
    <row r="28" spans="1:8" s="18" customFormat="1" ht="45">
      <c r="A28" s="164" t="s">
        <v>415</v>
      </c>
      <c r="B28" s="221"/>
      <c r="C28" s="24" t="s">
        <v>1407</v>
      </c>
      <c r="D28" s="24" t="s">
        <v>1408</v>
      </c>
      <c r="E28" s="27" t="s">
        <v>416</v>
      </c>
      <c r="F28" s="4" t="e">
        <f>((Variables!D49*365)/Variables!D236)/Variables!D28</f>
        <v>#DIV/0!</v>
      </c>
      <c r="G28" s="24" t="s">
        <v>417</v>
      </c>
      <c r="H28" s="10"/>
    </row>
    <row r="29" spans="1:8" s="18" customFormat="1" ht="45">
      <c r="A29" s="164" t="s">
        <v>418</v>
      </c>
      <c r="B29" s="221"/>
      <c r="C29" s="24" t="s">
        <v>1409</v>
      </c>
      <c r="D29" s="24" t="s">
        <v>1410</v>
      </c>
      <c r="E29" s="27" t="s">
        <v>419</v>
      </c>
      <c r="F29" s="4" t="e">
        <f>((Variables!D50*365)/Variables!D236)/Variables!D28</f>
        <v>#DIV/0!</v>
      </c>
      <c r="G29" s="24" t="s">
        <v>417</v>
      </c>
      <c r="H29" s="10"/>
    </row>
    <row r="30" spans="1:8" s="18" customFormat="1" ht="45">
      <c r="A30" s="164" t="s">
        <v>420</v>
      </c>
      <c r="B30" s="221"/>
      <c r="C30" s="24" t="s">
        <v>1411</v>
      </c>
      <c r="D30" s="24" t="s">
        <v>811</v>
      </c>
      <c r="E30" s="27" t="s">
        <v>421</v>
      </c>
      <c r="F30" s="4" t="e">
        <f>((Variables!D51*365)/Variables!D236)/Variables!D28</f>
        <v>#DIV/0!</v>
      </c>
      <c r="G30" s="24" t="s">
        <v>417</v>
      </c>
      <c r="H30" s="10"/>
    </row>
    <row r="31" spans="1:8" s="18" customFormat="1" ht="30">
      <c r="A31" s="164" t="s">
        <v>422</v>
      </c>
      <c r="B31" s="169" t="s">
        <v>812</v>
      </c>
      <c r="C31" s="24" t="s">
        <v>812</v>
      </c>
      <c r="D31" s="24" t="s">
        <v>813</v>
      </c>
      <c r="E31" s="27" t="s">
        <v>423</v>
      </c>
      <c r="F31" s="4" t="e">
        <f>(Variables!D53/Variables!D52)*100</f>
        <v>#DIV/0!</v>
      </c>
      <c r="G31" s="24" t="s">
        <v>360</v>
      </c>
      <c r="H31" s="10"/>
    </row>
    <row r="32" spans="1:8" s="18" customFormat="1" ht="30">
      <c r="A32" s="164" t="s">
        <v>424</v>
      </c>
      <c r="B32" s="169" t="s">
        <v>814</v>
      </c>
      <c r="C32" s="24" t="s">
        <v>815</v>
      </c>
      <c r="D32" s="24" t="s">
        <v>816</v>
      </c>
      <c r="E32" s="27" t="s">
        <v>425</v>
      </c>
      <c r="F32" s="4" t="e">
        <f>(Variables!D5/Variables!D56)*100</f>
        <v>#DIV/0!</v>
      </c>
      <c r="G32" s="24" t="s">
        <v>360</v>
      </c>
      <c r="H32" s="10"/>
    </row>
    <row r="33" spans="1:8" s="18" customFormat="1" ht="30">
      <c r="A33" s="164" t="s">
        <v>426</v>
      </c>
      <c r="B33" s="222" t="s">
        <v>817</v>
      </c>
      <c r="C33" s="24" t="s">
        <v>818</v>
      </c>
      <c r="D33" s="24" t="s">
        <v>819</v>
      </c>
      <c r="E33" s="27" t="s">
        <v>427</v>
      </c>
      <c r="F33" s="4" t="e">
        <f>(Variables!D54/Variables!D4)*Variables!D236</f>
        <v>#DIV/0!</v>
      </c>
      <c r="G33" s="24" t="s">
        <v>157</v>
      </c>
      <c r="H33" s="10"/>
    </row>
    <row r="34" spans="1:8" s="18" customFormat="1" ht="45">
      <c r="A34" s="164" t="s">
        <v>428</v>
      </c>
      <c r="B34" s="222"/>
      <c r="C34" s="24" t="s">
        <v>820</v>
      </c>
      <c r="D34" s="24" t="s">
        <v>821</v>
      </c>
      <c r="E34" s="27" t="s">
        <v>429</v>
      </c>
      <c r="F34" s="4" t="e">
        <f>(Variables!D55/Variables!D4)*Variables!D236</f>
        <v>#DIV/0!</v>
      </c>
      <c r="G34" s="24" t="s">
        <v>157</v>
      </c>
      <c r="H34" s="10"/>
    </row>
    <row r="35" spans="1:8" s="18" customFormat="1" ht="60">
      <c r="A35" s="164" t="s">
        <v>430</v>
      </c>
      <c r="B35" s="221" t="s">
        <v>822</v>
      </c>
      <c r="C35" s="24" t="s">
        <v>823</v>
      </c>
      <c r="D35" s="24" t="s">
        <v>824</v>
      </c>
      <c r="E35" s="27" t="s">
        <v>431</v>
      </c>
      <c r="F35" s="4" t="e">
        <f>(Variables!D80/(Variables!D60*24))*100</f>
        <v>#DIV/0!</v>
      </c>
      <c r="G35" s="24" t="s">
        <v>360</v>
      </c>
      <c r="H35" s="10"/>
    </row>
    <row r="36" spans="1:8" s="18" customFormat="1" ht="30">
      <c r="A36" s="164" t="s">
        <v>432</v>
      </c>
      <c r="B36" s="221"/>
      <c r="C36" s="24" t="s">
        <v>825</v>
      </c>
      <c r="D36" s="24" t="s">
        <v>826</v>
      </c>
      <c r="E36" s="27" t="s">
        <v>433</v>
      </c>
      <c r="F36" s="4" t="e">
        <f>Variables!D79/Variables!D81</f>
        <v>#DIV/0!</v>
      </c>
      <c r="G36" s="24" t="s">
        <v>434</v>
      </c>
      <c r="H36" s="10"/>
    </row>
    <row r="37" spans="1:8" s="18" customFormat="1" ht="45">
      <c r="A37" s="164" t="s">
        <v>435</v>
      </c>
      <c r="B37" s="221" t="s">
        <v>814</v>
      </c>
      <c r="C37" s="24" t="s">
        <v>827</v>
      </c>
      <c r="D37" s="24" t="s">
        <v>828</v>
      </c>
      <c r="E37" s="27" t="s">
        <v>436</v>
      </c>
      <c r="F37" s="4" t="e">
        <f>(Variables!D82/Variables!D79)*100</f>
        <v>#DIV/0!</v>
      </c>
      <c r="G37" s="24" t="s">
        <v>360</v>
      </c>
      <c r="H37" s="10"/>
    </row>
    <row r="38" spans="1:8" s="18" customFormat="1" ht="30">
      <c r="A38" s="164" t="s">
        <v>437</v>
      </c>
      <c r="B38" s="221"/>
      <c r="C38" s="24" t="s">
        <v>829</v>
      </c>
      <c r="D38" s="24" t="s">
        <v>830</v>
      </c>
      <c r="E38" s="27" t="s">
        <v>438</v>
      </c>
      <c r="F38" s="4" t="e">
        <f>(Variables!D83/Variables!D79)*100</f>
        <v>#DIV/0!</v>
      </c>
      <c r="G38" s="24" t="s">
        <v>360</v>
      </c>
      <c r="H38" s="10"/>
    </row>
    <row r="39" spans="1:8" s="18" customFormat="1" ht="15" customHeight="1">
      <c r="A39" s="164" t="s">
        <v>439</v>
      </c>
      <c r="B39" s="221" t="s">
        <v>831</v>
      </c>
      <c r="C39" s="24" t="s">
        <v>832</v>
      </c>
      <c r="D39" s="24" t="s">
        <v>833</v>
      </c>
      <c r="E39" s="27" t="s">
        <v>440</v>
      </c>
      <c r="F39" s="4" t="e">
        <f>Variables!D75/Variables!D62</f>
        <v>#DIV/0!</v>
      </c>
      <c r="G39" s="24" t="s">
        <v>441</v>
      </c>
      <c r="H39" s="10"/>
    </row>
    <row r="40" spans="1:8" s="18" customFormat="1" ht="15">
      <c r="A40" s="164" t="s">
        <v>442</v>
      </c>
      <c r="B40" s="221"/>
      <c r="C40" s="24" t="s">
        <v>834</v>
      </c>
      <c r="D40" s="24" t="s">
        <v>835</v>
      </c>
      <c r="E40" s="27" t="s">
        <v>443</v>
      </c>
      <c r="F40" s="4" t="e">
        <f>Variables!D76/Variables!D62</f>
        <v>#DIV/0!</v>
      </c>
      <c r="G40" s="24" t="s">
        <v>441</v>
      </c>
      <c r="H40" s="10"/>
    </row>
    <row r="41" spans="1:8" s="18" customFormat="1" ht="30">
      <c r="A41" s="164" t="s">
        <v>444</v>
      </c>
      <c r="B41" s="221" t="s">
        <v>836</v>
      </c>
      <c r="C41" s="24" t="s">
        <v>837</v>
      </c>
      <c r="D41" s="24" t="s">
        <v>838</v>
      </c>
      <c r="E41" s="27" t="s">
        <v>445</v>
      </c>
      <c r="F41" s="4" t="e">
        <f>(Variables!D64/Variables!D77)*1000</f>
        <v>#DIV/0!</v>
      </c>
      <c r="G41" s="24" t="s">
        <v>446</v>
      </c>
      <c r="H41" s="10"/>
    </row>
    <row r="42" spans="1:8" s="18" customFormat="1" ht="30">
      <c r="A42" s="164" t="s">
        <v>447</v>
      </c>
      <c r="B42" s="221"/>
      <c r="C42" s="24" t="s">
        <v>839</v>
      </c>
      <c r="D42" s="24" t="s">
        <v>840</v>
      </c>
      <c r="E42" s="27" t="s">
        <v>448</v>
      </c>
      <c r="F42" s="4" t="e">
        <f>Variables!D149/Variables!D77</f>
        <v>#DIV/0!</v>
      </c>
      <c r="G42" s="24" t="s">
        <v>449</v>
      </c>
      <c r="H42" s="10"/>
    </row>
    <row r="43" spans="1:8" s="18" customFormat="1" ht="15">
      <c r="A43" s="164" t="s">
        <v>450</v>
      </c>
      <c r="B43" s="221"/>
      <c r="C43" s="24" t="s">
        <v>841</v>
      </c>
      <c r="D43" s="24" t="s">
        <v>842</v>
      </c>
      <c r="E43" s="27" t="s">
        <v>451</v>
      </c>
      <c r="F43" s="4" t="e">
        <f>(Variables!D149+Variables!D152)/Variables!D153</f>
        <v>#DIV/0!</v>
      </c>
      <c r="G43" s="24" t="s">
        <v>452</v>
      </c>
      <c r="H43" s="10"/>
    </row>
    <row r="44" spans="1:8" s="18" customFormat="1" ht="30">
      <c r="A44" s="164" t="s">
        <v>453</v>
      </c>
      <c r="B44" s="221"/>
      <c r="C44" s="24" t="s">
        <v>843</v>
      </c>
      <c r="D44" s="24" t="s">
        <v>844</v>
      </c>
      <c r="E44" s="27" t="s">
        <v>454</v>
      </c>
      <c r="F44" s="4" t="e">
        <f>Variables!D150/Variables!D154</f>
        <v>#DIV/0!</v>
      </c>
      <c r="G44" s="24" t="s">
        <v>452</v>
      </c>
      <c r="H44" s="10"/>
    </row>
    <row r="45" spans="1:8" s="18" customFormat="1" ht="15">
      <c r="A45" s="164" t="s">
        <v>455</v>
      </c>
      <c r="B45" s="221" t="s">
        <v>845</v>
      </c>
      <c r="C45" s="24" t="s">
        <v>846</v>
      </c>
      <c r="D45" s="24" t="s">
        <v>847</v>
      </c>
      <c r="E45" s="27" t="s">
        <v>456</v>
      </c>
      <c r="F45" s="4" t="e">
        <f>(Variables!D69/Variables!D68)*100</f>
        <v>#DIV/0!</v>
      </c>
      <c r="G45" s="24" t="s">
        <v>360</v>
      </c>
      <c r="H45" s="10"/>
    </row>
    <row r="46" spans="1:8" s="18" customFormat="1" ht="30">
      <c r="A46" s="164" t="s">
        <v>457</v>
      </c>
      <c r="B46" s="221"/>
      <c r="C46" s="24" t="s">
        <v>848</v>
      </c>
      <c r="D46" s="24" t="s">
        <v>849</v>
      </c>
      <c r="E46" s="27" t="s">
        <v>458</v>
      </c>
      <c r="F46" s="4" t="e">
        <f>(Variables!D70/Variables!D68)*100</f>
        <v>#DIV/0!</v>
      </c>
      <c r="G46" s="24" t="s">
        <v>360</v>
      </c>
      <c r="H46" s="10"/>
    </row>
    <row r="47" spans="1:8" s="18" customFormat="1" ht="30" customHeight="1">
      <c r="A47" s="164" t="s">
        <v>459</v>
      </c>
      <c r="B47" s="221" t="s">
        <v>850</v>
      </c>
      <c r="C47" s="24" t="s">
        <v>851</v>
      </c>
      <c r="D47" s="24" t="s">
        <v>852</v>
      </c>
      <c r="E47" s="27" t="s">
        <v>460</v>
      </c>
      <c r="F47" s="4" t="e">
        <f>((Variables!D84*365)/Variables!D236)/Variables!D59</f>
        <v>#DIV/0!</v>
      </c>
      <c r="G47" s="24" t="s">
        <v>461</v>
      </c>
      <c r="H47" s="10"/>
    </row>
    <row r="48" spans="1:8" s="18" customFormat="1" ht="30">
      <c r="A48" s="164" t="s">
        <v>462</v>
      </c>
      <c r="B48" s="221"/>
      <c r="C48" s="24" t="s">
        <v>853</v>
      </c>
      <c r="D48" s="24" t="s">
        <v>854</v>
      </c>
      <c r="E48" s="27" t="s">
        <v>463</v>
      </c>
      <c r="F48" s="4" t="e">
        <f>((Variables!D85*365)/Variables!D236)/Variables!D55</f>
        <v>#DIV/0!</v>
      </c>
      <c r="G48" s="24" t="s">
        <v>461</v>
      </c>
      <c r="H48" s="10"/>
    </row>
    <row r="49" spans="1:8" s="18" customFormat="1" ht="45">
      <c r="A49" s="164" t="s">
        <v>464</v>
      </c>
      <c r="B49" s="221"/>
      <c r="C49" s="24" t="s">
        <v>855</v>
      </c>
      <c r="D49" s="24" t="s">
        <v>1393</v>
      </c>
      <c r="E49" s="27" t="s">
        <v>465</v>
      </c>
      <c r="F49" s="4" t="e">
        <f>((Variables!D86*365)/Variables!D236/Variables!D61)*100</f>
        <v>#DIV/0!</v>
      </c>
      <c r="G49" s="24" t="s">
        <v>466</v>
      </c>
      <c r="H49" s="10"/>
    </row>
    <row r="50" spans="1:8" s="18" customFormat="1" ht="30">
      <c r="A50" s="164" t="s">
        <v>467</v>
      </c>
      <c r="B50" s="221"/>
      <c r="C50" s="24" t="s">
        <v>856</v>
      </c>
      <c r="D50" s="24" t="s">
        <v>857</v>
      </c>
      <c r="E50" s="27" t="s">
        <v>468</v>
      </c>
      <c r="F50" s="4" t="e">
        <f>((Variables!D87*365)/Variables!D236/Variables!D61)*100</f>
        <v>#DIV/0!</v>
      </c>
      <c r="G50" s="24" t="s">
        <v>466</v>
      </c>
      <c r="H50" s="10"/>
    </row>
    <row r="51" spans="1:8" s="18" customFormat="1" ht="30">
      <c r="A51" s="164" t="s">
        <v>469</v>
      </c>
      <c r="B51" s="221"/>
      <c r="C51" s="24" t="s">
        <v>858</v>
      </c>
      <c r="D51" s="24" t="s">
        <v>859</v>
      </c>
      <c r="E51" s="27" t="s">
        <v>470</v>
      </c>
      <c r="F51" s="4" t="e">
        <f>((Variables!D88*365)/Variables!D236/Variables!D61)*100</f>
        <v>#DIV/0!</v>
      </c>
      <c r="G51" s="24" t="s">
        <v>471</v>
      </c>
      <c r="H51" s="10"/>
    </row>
    <row r="52" spans="1:8" s="18" customFormat="1" ht="30">
      <c r="A52" s="164" t="s">
        <v>472</v>
      </c>
      <c r="B52" s="221"/>
      <c r="C52" s="24" t="s">
        <v>860</v>
      </c>
      <c r="D52" s="24" t="s">
        <v>861</v>
      </c>
      <c r="E52" s="27" t="s">
        <v>473</v>
      </c>
      <c r="F52" s="4" t="e">
        <f>((Variables!D89*365)/Variables!D236)/Variables!D76</f>
        <v>#DIV/0!</v>
      </c>
      <c r="G52" s="24" t="s">
        <v>461</v>
      </c>
      <c r="H52" s="10"/>
    </row>
    <row r="53" spans="1:8" s="18" customFormat="1" ht="45">
      <c r="A53" s="164" t="s">
        <v>474</v>
      </c>
      <c r="B53" s="221" t="s">
        <v>862</v>
      </c>
      <c r="C53" s="24" t="s">
        <v>863</v>
      </c>
      <c r="D53" s="24" t="s">
        <v>864</v>
      </c>
      <c r="E53" s="27" t="s">
        <v>475</v>
      </c>
      <c r="F53" s="4" t="e">
        <f>((Variables!D65*365)/Variables!D236)/Variables!D63</f>
        <v>#DIV/0!</v>
      </c>
      <c r="G53" s="24" t="s">
        <v>461</v>
      </c>
      <c r="H53" s="10"/>
    </row>
    <row r="54" spans="1:8" s="18" customFormat="1" ht="30">
      <c r="A54" s="164" t="s">
        <v>476</v>
      </c>
      <c r="B54" s="221"/>
      <c r="C54" s="24" t="s">
        <v>865</v>
      </c>
      <c r="D54" s="24" t="s">
        <v>866</v>
      </c>
      <c r="E54" s="27" t="s">
        <v>477</v>
      </c>
      <c r="F54" s="4" t="e">
        <f>((Variables!D123*365)/Variables!D236)/Variables!D149</f>
        <v>#DIV/0!</v>
      </c>
      <c r="G54" s="24" t="s">
        <v>461</v>
      </c>
      <c r="H54" s="10"/>
    </row>
    <row r="55" spans="1:8" s="18" customFormat="1" ht="45">
      <c r="A55" s="164" t="s">
        <v>478</v>
      </c>
      <c r="B55" s="221"/>
      <c r="C55" s="24" t="s">
        <v>867</v>
      </c>
      <c r="D55" s="24" t="s">
        <v>868</v>
      </c>
      <c r="E55" s="27" t="s">
        <v>479</v>
      </c>
      <c r="F55" s="4" t="e">
        <f>((Variables!D91*365)/Variables!D236)/Variables!D65</f>
        <v>#DIV/0!</v>
      </c>
      <c r="G55" s="24" t="s">
        <v>461</v>
      </c>
      <c r="H55" s="10"/>
    </row>
    <row r="56" spans="1:8" s="18" customFormat="1" ht="45">
      <c r="A56" s="164" t="s">
        <v>480</v>
      </c>
      <c r="B56" s="221"/>
      <c r="C56" s="24" t="s">
        <v>869</v>
      </c>
      <c r="D56" s="24" t="s">
        <v>870</v>
      </c>
      <c r="E56" s="27" t="s">
        <v>1400</v>
      </c>
      <c r="F56" s="4" t="e">
        <f>(Variables!D92*365/Variables!D236)/Variables!D66</f>
        <v>#DIV/0!</v>
      </c>
      <c r="G56" s="24" t="s">
        <v>461</v>
      </c>
      <c r="H56" s="10"/>
    </row>
    <row r="57" spans="1:8" s="18" customFormat="1" ht="45">
      <c r="A57" s="164" t="s">
        <v>481</v>
      </c>
      <c r="B57" s="221"/>
      <c r="C57" s="24" t="s">
        <v>871</v>
      </c>
      <c r="D57" s="24" t="s">
        <v>872</v>
      </c>
      <c r="E57" s="27" t="s">
        <v>482</v>
      </c>
      <c r="F57" s="4" t="e">
        <f>((Variables!D93*365)/Variables!D236)/Variables!D67</f>
        <v>#DIV/0!</v>
      </c>
      <c r="G57" s="24" t="s">
        <v>461</v>
      </c>
      <c r="H57" s="10"/>
    </row>
    <row r="58" spans="1:8" s="18" customFormat="1" ht="45">
      <c r="A58" s="164" t="s">
        <v>483</v>
      </c>
      <c r="B58" s="221" t="s">
        <v>873</v>
      </c>
      <c r="C58" s="24" t="s">
        <v>874</v>
      </c>
      <c r="D58" s="24" t="s">
        <v>875</v>
      </c>
      <c r="E58" s="27" t="s">
        <v>484</v>
      </c>
      <c r="F58" s="4" t="e">
        <f>((Variables!D94*365)/Variables!D236)/Variables!D71</f>
        <v>#DIV/0!</v>
      </c>
      <c r="G58" s="24" t="s">
        <v>461</v>
      </c>
      <c r="H58" s="10"/>
    </row>
    <row r="59" spans="1:8" s="18" customFormat="1" ht="30">
      <c r="A59" s="164" t="s">
        <v>485</v>
      </c>
      <c r="B59" s="221"/>
      <c r="C59" s="24" t="s">
        <v>876</v>
      </c>
      <c r="D59" s="24" t="s">
        <v>877</v>
      </c>
      <c r="E59" s="27" t="s">
        <v>486</v>
      </c>
      <c r="F59" s="4" t="e">
        <f>((Variables!D95*365)/Variables!D236)/Variables!D72</f>
        <v>#DIV/0!</v>
      </c>
      <c r="G59" s="24" t="s">
        <v>461</v>
      </c>
      <c r="H59" s="10"/>
    </row>
    <row r="60" spans="1:8" s="18" customFormat="1" ht="30">
      <c r="A60" s="164" t="s">
        <v>487</v>
      </c>
      <c r="B60" s="221"/>
      <c r="C60" s="24" t="s">
        <v>878</v>
      </c>
      <c r="D60" s="24" t="s">
        <v>879</v>
      </c>
      <c r="E60" s="27" t="s">
        <v>488</v>
      </c>
      <c r="F60" s="4" t="e">
        <f>(Variables!D97/Variables!D61)*100</f>
        <v>#DIV/0!</v>
      </c>
      <c r="G60" s="24" t="s">
        <v>461</v>
      </c>
      <c r="H60" s="10"/>
    </row>
    <row r="61" spans="1:8" s="18" customFormat="1" ht="30">
      <c r="A61" s="164" t="s">
        <v>489</v>
      </c>
      <c r="B61" s="169" t="s">
        <v>880</v>
      </c>
      <c r="C61" s="24" t="s">
        <v>880</v>
      </c>
      <c r="D61" s="24" t="s">
        <v>1394</v>
      </c>
      <c r="E61" s="27" t="s">
        <v>490</v>
      </c>
      <c r="F61" s="4" t="e">
        <f>(Variables!D97/Variables!D61)*100</f>
        <v>#DIV/0!</v>
      </c>
      <c r="G61" s="24" t="s">
        <v>491</v>
      </c>
      <c r="H61" s="10"/>
    </row>
    <row r="62" spans="1:8" s="18" customFormat="1" ht="30" customHeight="1">
      <c r="A62" s="164" t="s">
        <v>492</v>
      </c>
      <c r="B62" s="221" t="s">
        <v>881</v>
      </c>
      <c r="C62" s="24" t="s">
        <v>882</v>
      </c>
      <c r="D62" s="24" t="s">
        <v>883</v>
      </c>
      <c r="E62" s="27" t="s">
        <v>493</v>
      </c>
      <c r="F62" s="4" t="e">
        <f>((Variables!D98*365)/Variables!D236/Variables!D61)*100</f>
        <v>#DIV/0!</v>
      </c>
      <c r="G62" s="24" t="s">
        <v>466</v>
      </c>
      <c r="H62" s="10"/>
    </row>
    <row r="63" spans="1:8" s="18" customFormat="1" ht="30">
      <c r="A63" s="164" t="s">
        <v>494</v>
      </c>
      <c r="B63" s="221"/>
      <c r="C63" s="24" t="s">
        <v>884</v>
      </c>
      <c r="D63" s="24" t="s">
        <v>883</v>
      </c>
      <c r="E63" s="27" t="s">
        <v>495</v>
      </c>
      <c r="F63" s="4" t="e">
        <f>((Variables!D99*365)/Variables!D236/Variables!D61)*100</f>
        <v>#DIV/0!</v>
      </c>
      <c r="G63" s="24" t="s">
        <v>466</v>
      </c>
      <c r="H63" s="10"/>
    </row>
    <row r="64" spans="1:8" s="18" customFormat="1" ht="30">
      <c r="A64" s="164" t="s">
        <v>496</v>
      </c>
      <c r="B64" s="221"/>
      <c r="C64" s="24" t="s">
        <v>885</v>
      </c>
      <c r="D64" s="24" t="s">
        <v>886</v>
      </c>
      <c r="E64" s="27" t="s">
        <v>497</v>
      </c>
      <c r="F64" s="4" t="e">
        <f>((Variables!D100*365)/Variables!D236/Variables!D61)*100</f>
        <v>#DIV/0!</v>
      </c>
      <c r="G64" s="24" t="s">
        <v>466</v>
      </c>
      <c r="H64" s="10"/>
    </row>
    <row r="65" spans="1:8" s="18" customFormat="1" ht="30" customHeight="1">
      <c r="A65" s="164" t="s">
        <v>498</v>
      </c>
      <c r="B65" s="221" t="s">
        <v>887</v>
      </c>
      <c r="C65" s="24" t="s">
        <v>888</v>
      </c>
      <c r="D65" s="24" t="s">
        <v>1395</v>
      </c>
      <c r="E65" s="27" t="s">
        <v>499</v>
      </c>
      <c r="F65" s="4" t="e">
        <f>((Variables!D101*365)/Variables!D236/Variables!D74)*100</f>
        <v>#DIV/0!</v>
      </c>
      <c r="G65" s="24" t="s">
        <v>466</v>
      </c>
      <c r="H65" s="10"/>
    </row>
    <row r="66" spans="1:8" s="18" customFormat="1" ht="30">
      <c r="A66" s="164" t="s">
        <v>500</v>
      </c>
      <c r="B66" s="221"/>
      <c r="C66" s="24" t="s">
        <v>889</v>
      </c>
      <c r="D66" s="24" t="s">
        <v>890</v>
      </c>
      <c r="E66" s="27" t="s">
        <v>501</v>
      </c>
      <c r="F66" s="4" t="e">
        <f>((Variables!D102*365)/Variables!D236/Variables!D77)*100</f>
        <v>#DIV/0!</v>
      </c>
      <c r="G66" s="24" t="s">
        <v>466</v>
      </c>
      <c r="H66" s="10"/>
    </row>
    <row r="67" spans="1:8" s="18" customFormat="1" ht="30">
      <c r="A67" s="164" t="s">
        <v>502</v>
      </c>
      <c r="B67" s="221" t="s">
        <v>891</v>
      </c>
      <c r="C67" s="24" t="s">
        <v>892</v>
      </c>
      <c r="D67" s="24" t="s">
        <v>893</v>
      </c>
      <c r="E67" s="27" t="s">
        <v>503</v>
      </c>
      <c r="F67" s="4" t="e">
        <f>((Variables!D103*365)/Variables!D236/Variables!D59)*100</f>
        <v>#DIV/0!</v>
      </c>
      <c r="G67" s="24" t="s">
        <v>466</v>
      </c>
      <c r="H67" s="10"/>
    </row>
    <row r="68" spans="1:8" s="18" customFormat="1" ht="30">
      <c r="A68" s="164" t="s">
        <v>504</v>
      </c>
      <c r="B68" s="221"/>
      <c r="C68" s="24" t="s">
        <v>894</v>
      </c>
      <c r="D68" s="24" t="s">
        <v>895</v>
      </c>
      <c r="E68" s="27" t="s">
        <v>505</v>
      </c>
      <c r="F68" s="4" t="e">
        <f>((Variables!D104*365)/Variables!D236/Variables!D59)*100</f>
        <v>#DIV/0!</v>
      </c>
      <c r="G68" s="24" t="s">
        <v>466</v>
      </c>
      <c r="H68" s="10"/>
    </row>
    <row r="69" spans="1:8" s="18" customFormat="1" ht="30">
      <c r="A69" s="164" t="s">
        <v>506</v>
      </c>
      <c r="B69" s="221" t="s">
        <v>896</v>
      </c>
      <c r="C69" s="24" t="s">
        <v>897</v>
      </c>
      <c r="D69" s="24" t="s">
        <v>898</v>
      </c>
      <c r="E69" s="27" t="s">
        <v>507</v>
      </c>
      <c r="F69" s="4" t="e">
        <f>((Variables!D16*365)/Variables!D236)/Variables!D77</f>
        <v>#DIV/0!</v>
      </c>
      <c r="G69" s="24" t="s">
        <v>508</v>
      </c>
      <c r="H69" s="10"/>
    </row>
    <row r="70" spans="1:8" s="18" customFormat="1" ht="30">
      <c r="A70" s="164" t="s">
        <v>509</v>
      </c>
      <c r="B70" s="221"/>
      <c r="C70" s="24" t="s">
        <v>899</v>
      </c>
      <c r="D70" s="24" t="s">
        <v>900</v>
      </c>
      <c r="E70" s="27" t="s">
        <v>510</v>
      </c>
      <c r="F70" s="4" t="e">
        <f>(Variables!D16/Variables!D236)/Variables!D61</f>
        <v>#DIV/0!</v>
      </c>
      <c r="G70" s="24" t="s">
        <v>511</v>
      </c>
      <c r="H70" s="10"/>
    </row>
    <row r="71" spans="1:8" s="18" customFormat="1" ht="15">
      <c r="A71" s="164" t="s">
        <v>512</v>
      </c>
      <c r="B71" s="221"/>
      <c r="C71" s="24" t="s">
        <v>901</v>
      </c>
      <c r="D71" s="24" t="s">
        <v>902</v>
      </c>
      <c r="E71" s="27" t="s">
        <v>513</v>
      </c>
      <c r="F71" s="4" t="e">
        <f>(Variables!D19/(Variables!D4-Variables!D6-Variables!D8))*100</f>
        <v>#DIV/0!</v>
      </c>
      <c r="G71" s="24" t="s">
        <v>360</v>
      </c>
      <c r="H71" s="10"/>
    </row>
    <row r="72" spans="1:8" s="18" customFormat="1" ht="29.25" customHeight="1">
      <c r="A72" s="164" t="s">
        <v>514</v>
      </c>
      <c r="B72" s="221"/>
      <c r="C72" s="24" t="s">
        <v>903</v>
      </c>
      <c r="D72" s="24" t="s">
        <v>1396</v>
      </c>
      <c r="E72" s="27" t="s">
        <v>1387</v>
      </c>
      <c r="F72" s="4" t="e">
        <f>(Variables!D19/Variables!D4)*100</f>
        <v>#DIV/0!</v>
      </c>
      <c r="G72" s="24" t="s">
        <v>360</v>
      </c>
      <c r="H72" s="10"/>
    </row>
    <row r="73" spans="1:8" s="18" customFormat="1" ht="45">
      <c r="A73" s="164" t="s">
        <v>515</v>
      </c>
      <c r="B73" s="221"/>
      <c r="C73" s="24" t="s">
        <v>904</v>
      </c>
      <c r="D73" s="24" t="s">
        <v>905</v>
      </c>
      <c r="E73" s="27" t="s">
        <v>725</v>
      </c>
      <c r="F73" s="4" t="e">
        <f>(Variables!D20*1000)/((Variables!D77*Variables!D237)/24)</f>
        <v>#DIV/0!</v>
      </c>
      <c r="G73" s="24" t="s">
        <v>516</v>
      </c>
      <c r="H73" s="10"/>
    </row>
    <row r="74" spans="1:8" s="18" customFormat="1" ht="30">
      <c r="A74" s="164" t="s">
        <v>517</v>
      </c>
      <c r="B74" s="221"/>
      <c r="C74" s="24" t="s">
        <v>906</v>
      </c>
      <c r="D74" s="24" t="s">
        <v>907</v>
      </c>
      <c r="E74" s="27" t="s">
        <v>726</v>
      </c>
      <c r="F74" s="4" t="e">
        <f>(Variables!D20*1000)/((Variables!D61*Variables!D237)/24)</f>
        <v>#DIV/0!</v>
      </c>
      <c r="G74" s="24" t="s">
        <v>518</v>
      </c>
      <c r="H74" s="10"/>
    </row>
    <row r="75" spans="1:8" s="18" customFormat="1" ht="30">
      <c r="A75" s="164" t="s">
        <v>519</v>
      </c>
      <c r="B75" s="221"/>
      <c r="C75" s="24" t="s">
        <v>908</v>
      </c>
      <c r="D75" s="24" t="s">
        <v>909</v>
      </c>
      <c r="E75" s="27" t="s">
        <v>1401</v>
      </c>
      <c r="F75" s="4" t="e">
        <f>PIs!F73/((18*Variables!D61)/(Variables!D77)+0.8+(0.025*Variables!D78))/(Variables!D112/10)</f>
        <v>#DIV/0!</v>
      </c>
      <c r="G75" s="24"/>
      <c r="H75" s="10"/>
    </row>
    <row r="76" spans="1:8" s="18" customFormat="1" ht="30">
      <c r="A76" s="164" t="s">
        <v>520</v>
      </c>
      <c r="B76" s="221" t="s">
        <v>910</v>
      </c>
      <c r="C76" s="24" t="s">
        <v>911</v>
      </c>
      <c r="D76" s="24" t="s">
        <v>912</v>
      </c>
      <c r="E76" s="27" t="s">
        <v>521</v>
      </c>
      <c r="F76" s="4" t="e">
        <f>((Variables!D105*365)/Variables!D236)/Variables!D57</f>
        <v>#DIV/0!</v>
      </c>
      <c r="G76" s="24" t="s">
        <v>522</v>
      </c>
      <c r="H76" s="10"/>
    </row>
    <row r="77" spans="1:8" s="18" customFormat="1" ht="33" customHeight="1">
      <c r="A77" s="164" t="s">
        <v>523</v>
      </c>
      <c r="B77" s="221"/>
      <c r="C77" s="24" t="s">
        <v>913</v>
      </c>
      <c r="D77" s="24" t="s">
        <v>914</v>
      </c>
      <c r="E77" s="27" t="s">
        <v>524</v>
      </c>
      <c r="F77" s="4" t="e">
        <f>((Variables!D106*365)/Variables!D236/Variables!D61)*100</f>
        <v>#DIV/0!</v>
      </c>
      <c r="G77" s="24" t="s">
        <v>525</v>
      </c>
      <c r="H77" s="10"/>
    </row>
    <row r="78" spans="1:8" s="18" customFormat="1" ht="30">
      <c r="A78" s="164" t="s">
        <v>526</v>
      </c>
      <c r="B78" s="221"/>
      <c r="C78" s="24" t="s">
        <v>915</v>
      </c>
      <c r="D78" s="24" t="s">
        <v>916</v>
      </c>
      <c r="E78" s="27" t="s">
        <v>527</v>
      </c>
      <c r="F78" s="4" t="e">
        <f>((Variables!D107*365)/Variables!D236/Variables!D77)*1000</f>
        <v>#DIV/0!</v>
      </c>
      <c r="G78" s="24" t="s">
        <v>528</v>
      </c>
      <c r="H78" s="10"/>
    </row>
    <row r="79" spans="1:8" s="18" customFormat="1" ht="30">
      <c r="A79" s="164" t="s">
        <v>529</v>
      </c>
      <c r="B79" s="221"/>
      <c r="C79" s="24" t="s">
        <v>917</v>
      </c>
      <c r="D79" s="24" t="s">
        <v>918</v>
      </c>
      <c r="E79" s="27" t="s">
        <v>530</v>
      </c>
      <c r="F79" s="4" t="e">
        <f>((Variables!D108*365)/Variables!D236/Variables!D76)*1000</f>
        <v>#DIV/0!</v>
      </c>
      <c r="G79" s="24" t="s">
        <v>531</v>
      </c>
      <c r="H79" s="10"/>
    </row>
    <row r="80" spans="1:8" s="18" customFormat="1" ht="45">
      <c r="A80" s="164" t="s">
        <v>532</v>
      </c>
      <c r="B80" s="221"/>
      <c r="C80" s="24" t="s">
        <v>919</v>
      </c>
      <c r="D80" s="24" t="s">
        <v>920</v>
      </c>
      <c r="E80" s="27" t="s">
        <v>533</v>
      </c>
      <c r="F80" s="4" t="e">
        <f>((Variables!D109*365)/Variables!D236)/Variables!D58</f>
        <v>#DIV/0!</v>
      </c>
      <c r="G80" s="24" t="s">
        <v>534</v>
      </c>
      <c r="H80" s="10"/>
    </row>
    <row r="81" spans="1:8" s="18" customFormat="1" ht="30">
      <c r="A81" s="164" t="s">
        <v>535</v>
      </c>
      <c r="B81" s="221"/>
      <c r="C81" s="24" t="s">
        <v>921</v>
      </c>
      <c r="D81" s="24" t="s">
        <v>922</v>
      </c>
      <c r="E81" s="27" t="s">
        <v>536</v>
      </c>
      <c r="F81" s="4" t="e">
        <f>((Variables!D110*365)/Variables!D236)/Variables!D160</f>
        <v>#DIV/0!</v>
      </c>
      <c r="G81" s="24" t="s">
        <v>537</v>
      </c>
      <c r="H81" s="10"/>
    </row>
    <row r="82" spans="1:8" s="18" customFormat="1" ht="76.5" customHeight="1">
      <c r="A82" s="164" t="s">
        <v>538</v>
      </c>
      <c r="B82" s="221" t="s">
        <v>923</v>
      </c>
      <c r="C82" s="24" t="s">
        <v>924</v>
      </c>
      <c r="D82" s="24" t="s">
        <v>925</v>
      </c>
      <c r="E82" s="27" t="s">
        <v>539</v>
      </c>
      <c r="F82" s="4" t="e">
        <f>((Variables!D120*365)/Variables!D236)/(Variables!D150*Variables!D117+Variables!D151*Variables!D118+Variables!D152*Variables!D119)</f>
        <v>#DIV/0!</v>
      </c>
      <c r="G82" s="24"/>
      <c r="H82" s="10"/>
    </row>
    <row r="83" spans="1:8" s="18" customFormat="1" ht="45">
      <c r="A83" s="164" t="s">
        <v>540</v>
      </c>
      <c r="B83" s="221"/>
      <c r="C83" s="24" t="s">
        <v>926</v>
      </c>
      <c r="D83" s="24" t="s">
        <v>927</v>
      </c>
      <c r="E83" s="27" t="s">
        <v>541</v>
      </c>
      <c r="F83" s="4" t="e">
        <f>((Variables!D121*365)/Variables!D236)/(Variables!D150*Variables!D117)</f>
        <v>#DIV/0!</v>
      </c>
      <c r="G83" s="24"/>
      <c r="H83" s="10"/>
    </row>
    <row r="84" spans="1:8" s="18" customFormat="1" ht="30">
      <c r="A84" s="164" t="s">
        <v>542</v>
      </c>
      <c r="B84" s="221"/>
      <c r="C84" s="24" t="s">
        <v>928</v>
      </c>
      <c r="D84" s="24" t="s">
        <v>929</v>
      </c>
      <c r="E84" s="27" t="s">
        <v>543</v>
      </c>
      <c r="F84" s="4" t="e">
        <f>(Variables!D122/Variables!D149)*100</f>
        <v>#DIV/0!</v>
      </c>
      <c r="G84" s="24" t="s">
        <v>360</v>
      </c>
      <c r="H84" s="10"/>
    </row>
    <row r="85" spans="1:8" s="18" customFormat="1" ht="30">
      <c r="A85" s="164" t="s">
        <v>544</v>
      </c>
      <c r="B85" s="221"/>
      <c r="C85" s="24" t="s">
        <v>930</v>
      </c>
      <c r="D85" s="24" t="s">
        <v>931</v>
      </c>
      <c r="E85" s="27" t="s">
        <v>545</v>
      </c>
      <c r="F85" s="4" t="e">
        <f>((Variables!D4-Variables!D9-Variables!D12)/Variables!D4)*100</f>
        <v>#DIV/0!</v>
      </c>
      <c r="G85" s="24" t="s">
        <v>360</v>
      </c>
      <c r="H85" s="10"/>
    </row>
    <row r="86" spans="1:8" s="18" customFormat="1" ht="45">
      <c r="A86" s="164" t="s">
        <v>546</v>
      </c>
      <c r="B86" s="221" t="s">
        <v>932</v>
      </c>
      <c r="C86" s="24" t="s">
        <v>933</v>
      </c>
      <c r="D86" s="24" t="s">
        <v>934</v>
      </c>
      <c r="E86" s="27" t="s">
        <v>547</v>
      </c>
      <c r="F86" s="4" t="e">
        <f>(Variables!D124/Variables!D135)*100</f>
        <v>#DIV/0!</v>
      </c>
      <c r="G86" s="24" t="s">
        <v>360</v>
      </c>
      <c r="H86" s="10"/>
    </row>
    <row r="87" spans="1:8" s="18" customFormat="1" ht="45">
      <c r="A87" s="164" t="s">
        <v>548</v>
      </c>
      <c r="B87" s="221"/>
      <c r="C87" s="24" t="s">
        <v>935</v>
      </c>
      <c r="D87" s="24" t="s">
        <v>936</v>
      </c>
      <c r="E87" s="27" t="s">
        <v>549</v>
      </c>
      <c r="F87" s="4" t="e">
        <f>(Variables!D125/Variables!D136)*100</f>
        <v>#DIV/0!</v>
      </c>
      <c r="G87" s="24" t="s">
        <v>360</v>
      </c>
      <c r="H87" s="10"/>
    </row>
    <row r="88" spans="1:8" s="18" customFormat="1" ht="45">
      <c r="A88" s="164" t="s">
        <v>550</v>
      </c>
      <c r="B88" s="221"/>
      <c r="C88" s="24" t="s">
        <v>937</v>
      </c>
      <c r="D88" s="24" t="s">
        <v>938</v>
      </c>
      <c r="E88" s="27" t="s">
        <v>551</v>
      </c>
      <c r="F88" s="4" t="e">
        <f>(Variables!D126/Variables!D137)*100</f>
        <v>#DIV/0!</v>
      </c>
      <c r="G88" s="24" t="s">
        <v>360</v>
      </c>
      <c r="H88" s="10"/>
    </row>
    <row r="89" spans="1:8" s="18" customFormat="1" ht="45">
      <c r="A89" s="164" t="s">
        <v>552</v>
      </c>
      <c r="B89" s="221"/>
      <c r="C89" s="24" t="s">
        <v>939</v>
      </c>
      <c r="D89" s="24" t="s">
        <v>940</v>
      </c>
      <c r="E89" s="27" t="s">
        <v>553</v>
      </c>
      <c r="F89" s="4" t="e">
        <f>(Variables!D127/Variables!D138)*100</f>
        <v>#DIV/0!</v>
      </c>
      <c r="G89" s="24" t="s">
        <v>360</v>
      </c>
      <c r="H89" s="10"/>
    </row>
    <row r="90" spans="1:8" s="18" customFormat="1" ht="45">
      <c r="A90" s="164" t="s">
        <v>554</v>
      </c>
      <c r="B90" s="221"/>
      <c r="C90" s="24" t="s">
        <v>941</v>
      </c>
      <c r="D90" s="24" t="s">
        <v>942</v>
      </c>
      <c r="E90" s="27" t="s">
        <v>555</v>
      </c>
      <c r="F90" s="4" t="e">
        <f>(Variables!D128/Variables!D139)*100</f>
        <v>#DIV/0!</v>
      </c>
      <c r="G90" s="24" t="s">
        <v>360</v>
      </c>
      <c r="H90" s="10"/>
    </row>
    <row r="91" spans="1:8" s="18" customFormat="1" ht="45">
      <c r="A91" s="164" t="s">
        <v>556</v>
      </c>
      <c r="B91" s="221" t="s">
        <v>943</v>
      </c>
      <c r="C91" s="24" t="s">
        <v>944</v>
      </c>
      <c r="D91" s="24" t="s">
        <v>945</v>
      </c>
      <c r="E91" s="27" t="s">
        <v>557</v>
      </c>
      <c r="F91" s="4" t="e">
        <f>(Variables!D144/Variables!D146)*100</f>
        <v>#DIV/0!</v>
      </c>
      <c r="G91" s="24" t="s">
        <v>360</v>
      </c>
      <c r="H91" s="10"/>
    </row>
    <row r="92" spans="1:8" s="18" customFormat="1" ht="30">
      <c r="A92" s="164" t="s">
        <v>558</v>
      </c>
      <c r="B92" s="221"/>
      <c r="C92" s="24" t="s">
        <v>946</v>
      </c>
      <c r="D92" s="24" t="s">
        <v>947</v>
      </c>
      <c r="E92" s="27" t="s">
        <v>559</v>
      </c>
      <c r="F92" s="4" t="e">
        <f>(Variables!D145/Variables!D147)*100</f>
        <v>#DIV/0!</v>
      </c>
      <c r="G92" s="24" t="s">
        <v>360</v>
      </c>
      <c r="H92" s="10"/>
    </row>
    <row r="93" spans="1:8" s="18" customFormat="1" ht="15">
      <c r="A93" s="164" t="s">
        <v>560</v>
      </c>
      <c r="B93" s="221"/>
      <c r="C93" s="24" t="s">
        <v>948</v>
      </c>
      <c r="D93" s="24" t="s">
        <v>949</v>
      </c>
      <c r="E93" s="27" t="s">
        <v>561</v>
      </c>
      <c r="F93" s="4" t="e">
        <f>(Variables!D155/Variables!D148)*100</f>
        <v>#DIV/0!</v>
      </c>
      <c r="G93" s="24" t="s">
        <v>360</v>
      </c>
      <c r="H93" s="10"/>
    </row>
    <row r="94" spans="1:8" s="18" customFormat="1" ht="45">
      <c r="A94" s="164" t="s">
        <v>562</v>
      </c>
      <c r="B94" s="221"/>
      <c r="C94" s="24" t="s">
        <v>950</v>
      </c>
      <c r="D94" s="24" t="s">
        <v>951</v>
      </c>
      <c r="E94" s="27" t="s">
        <v>563</v>
      </c>
      <c r="F94" s="4" t="e">
        <f>(Variables!D156/Variables!D148)*100</f>
        <v>#DIV/0!</v>
      </c>
      <c r="G94" s="24" t="s">
        <v>360</v>
      </c>
      <c r="H94" s="10"/>
    </row>
    <row r="95" spans="1:8" s="18" customFormat="1" ht="45">
      <c r="A95" s="164" t="s">
        <v>564</v>
      </c>
      <c r="B95" s="221"/>
      <c r="C95" s="24" t="s">
        <v>952</v>
      </c>
      <c r="D95" s="24" t="s">
        <v>953</v>
      </c>
      <c r="E95" s="27" t="s">
        <v>565</v>
      </c>
      <c r="F95" s="4" t="e">
        <f>(Variables!D157/Variables!D148)*100</f>
        <v>#DIV/0!</v>
      </c>
      <c r="G95" s="24" t="s">
        <v>360</v>
      </c>
      <c r="H95" s="10"/>
    </row>
    <row r="96" spans="1:8" s="18" customFormat="1" ht="15" customHeight="1">
      <c r="A96" s="164" t="s">
        <v>566</v>
      </c>
      <c r="B96" s="221" t="s">
        <v>954</v>
      </c>
      <c r="C96" s="24" t="s">
        <v>955</v>
      </c>
      <c r="D96" s="24" t="s">
        <v>956</v>
      </c>
      <c r="E96" s="27" t="s">
        <v>567</v>
      </c>
      <c r="F96" s="4" t="e">
        <f>(Variables!D161/Variables!D160)*100</f>
        <v>#DIV/0!</v>
      </c>
      <c r="G96" s="24" t="s">
        <v>360</v>
      </c>
      <c r="H96" s="10"/>
    </row>
    <row r="97" spans="1:8" s="18" customFormat="1" ht="45">
      <c r="A97" s="164" t="s">
        <v>568</v>
      </c>
      <c r="B97" s="221"/>
      <c r="C97" s="24" t="s">
        <v>957</v>
      </c>
      <c r="D97" s="24" t="s">
        <v>958</v>
      </c>
      <c r="E97" s="27" t="s">
        <v>569</v>
      </c>
      <c r="F97" s="4" t="e">
        <f>((Variables!D155*1000)/Variables!D157)/Variables!D236</f>
        <v>#DIV/0!</v>
      </c>
      <c r="G97" s="24" t="s">
        <v>190</v>
      </c>
      <c r="H97" s="10"/>
    </row>
    <row r="98" spans="1:8" s="18" customFormat="1" ht="45">
      <c r="A98" s="164" t="s">
        <v>570</v>
      </c>
      <c r="B98" s="221"/>
      <c r="C98" s="24" t="s">
        <v>959</v>
      </c>
      <c r="D98" s="24" t="s">
        <v>960</v>
      </c>
      <c r="E98" s="27" t="s">
        <v>571</v>
      </c>
      <c r="F98" s="4" t="e">
        <f>Variables!D157/Variables!D162</f>
        <v>#DIV/0!</v>
      </c>
      <c r="G98" s="24" t="s">
        <v>572</v>
      </c>
      <c r="H98" s="10"/>
    </row>
    <row r="99" spans="1:8" s="18" customFormat="1" ht="30">
      <c r="A99" s="164" t="s">
        <v>573</v>
      </c>
      <c r="B99" s="221"/>
      <c r="C99" s="24" t="s">
        <v>961</v>
      </c>
      <c r="D99" s="24" t="s">
        <v>962</v>
      </c>
      <c r="E99" s="27" t="s">
        <v>574</v>
      </c>
      <c r="F99" s="4" t="e">
        <f>(Variables!D111/Variables!D77)*100</f>
        <v>#DIV/0!</v>
      </c>
      <c r="G99" s="24" t="s">
        <v>575</v>
      </c>
      <c r="H99" s="10"/>
    </row>
    <row r="100" spans="1:8" s="18" customFormat="1" ht="45">
      <c r="A100" s="164" t="s">
        <v>576</v>
      </c>
      <c r="B100" s="221" t="s">
        <v>963</v>
      </c>
      <c r="C100" s="24" t="s">
        <v>964</v>
      </c>
      <c r="D100" s="24" t="s">
        <v>965</v>
      </c>
      <c r="E100" s="27" t="s">
        <v>577</v>
      </c>
      <c r="F100" s="4" t="e">
        <f>(Variables!D111/Variables!D152)*100</f>
        <v>#DIV/0!</v>
      </c>
      <c r="G100" s="24" t="s">
        <v>360</v>
      </c>
      <c r="H100" s="10"/>
    </row>
    <row r="101" spans="1:8" s="18" customFormat="1" ht="30">
      <c r="A101" s="164" t="s">
        <v>578</v>
      </c>
      <c r="B101" s="221"/>
      <c r="C101" s="24" t="s">
        <v>966</v>
      </c>
      <c r="D101" s="24" t="s">
        <v>967</v>
      </c>
      <c r="E101" s="27" t="s">
        <v>579</v>
      </c>
      <c r="F101" s="4" t="e">
        <f>((Variables!D237/24)/Variables!D236)*100</f>
        <v>#DIV/0!</v>
      </c>
      <c r="G101" s="24" t="s">
        <v>360</v>
      </c>
      <c r="H101" s="10"/>
    </row>
    <row r="102" spans="1:8" s="18" customFormat="1" ht="30">
      <c r="A102" s="164" t="s">
        <v>580</v>
      </c>
      <c r="B102" s="221"/>
      <c r="C102" s="24" t="s">
        <v>968</v>
      </c>
      <c r="D102" s="24" t="s">
        <v>969</v>
      </c>
      <c r="E102" s="27" t="s">
        <v>728</v>
      </c>
      <c r="F102" s="4" t="e">
        <f>(Variables!D113/(Variables!D155*24*Variables!D236))*100</f>
        <v>#DIV/0!</v>
      </c>
      <c r="G102" s="24" t="s">
        <v>360</v>
      </c>
      <c r="H102" s="10"/>
    </row>
    <row r="103" spans="1:8" s="18" customFormat="1" ht="45">
      <c r="A103" s="164" t="s">
        <v>581</v>
      </c>
      <c r="B103" s="221"/>
      <c r="C103" s="24" t="s">
        <v>970</v>
      </c>
      <c r="D103" s="24" t="s">
        <v>971</v>
      </c>
      <c r="E103" s="27" t="s">
        <v>582</v>
      </c>
      <c r="F103" s="4" t="e">
        <f>(((Variables!D114*365)/Variables!D236)/Variables!D102)*1000</f>
        <v>#DIV/0!</v>
      </c>
      <c r="G103" s="24" t="s">
        <v>360</v>
      </c>
      <c r="H103" s="10"/>
    </row>
    <row r="104" spans="1:8" s="18" customFormat="1" ht="30">
      <c r="A104" s="164" t="s">
        <v>583</v>
      </c>
      <c r="B104" s="221"/>
      <c r="C104" s="24" t="s">
        <v>972</v>
      </c>
      <c r="D104" s="24" t="s">
        <v>973</v>
      </c>
      <c r="E104" s="27" t="s">
        <v>584</v>
      </c>
      <c r="F104" s="4" t="e">
        <f>(((Variables!D114*365)/Variables!D236)/Variables!D77)*1000</f>
        <v>#DIV/0!</v>
      </c>
      <c r="G104" s="24" t="s">
        <v>585</v>
      </c>
      <c r="H104" s="10"/>
    </row>
    <row r="105" spans="1:8" s="18" customFormat="1" ht="30">
      <c r="A105" s="164" t="s">
        <v>586</v>
      </c>
      <c r="B105" s="221"/>
      <c r="C105" s="24" t="s">
        <v>974</v>
      </c>
      <c r="D105" s="24" t="s">
        <v>975</v>
      </c>
      <c r="E105" s="27" t="s">
        <v>587</v>
      </c>
      <c r="F105" s="4" t="e">
        <f>((Variables!D114*365)/Variables!D236)/Variables!D152</f>
        <v>#DIV/0!</v>
      </c>
      <c r="G105" s="24" t="s">
        <v>588</v>
      </c>
      <c r="H105" s="10"/>
    </row>
    <row r="106" spans="1:8" s="18" customFormat="1" ht="60">
      <c r="A106" s="164" t="s">
        <v>589</v>
      </c>
      <c r="B106" s="221"/>
      <c r="C106" s="24" t="s">
        <v>976</v>
      </c>
      <c r="D106" s="24" t="s">
        <v>977</v>
      </c>
      <c r="E106" s="27" t="s">
        <v>590</v>
      </c>
      <c r="F106" s="4" t="e">
        <f>(Variables!D115/(Variables!D155*24*Variables!D236))*100</f>
        <v>#DIV/0!</v>
      </c>
      <c r="G106" s="24" t="s">
        <v>360</v>
      </c>
      <c r="H106" s="10"/>
    </row>
    <row r="107" spans="1:8" s="18" customFormat="1" ht="30">
      <c r="A107" s="164" t="s">
        <v>591</v>
      </c>
      <c r="B107" s="221"/>
      <c r="C107" s="24" t="s">
        <v>978</v>
      </c>
      <c r="D107" s="24" t="s">
        <v>979</v>
      </c>
      <c r="E107" s="27" t="s">
        <v>592</v>
      </c>
      <c r="F107" s="4" t="e">
        <f>(Variables!D116/Variables!D236)*100</f>
        <v>#DIV/0!</v>
      </c>
      <c r="G107" s="24" t="s">
        <v>360</v>
      </c>
      <c r="H107" s="10"/>
    </row>
    <row r="108" spans="1:8" s="18" customFormat="1" ht="45">
      <c r="A108" s="164" t="s">
        <v>593</v>
      </c>
      <c r="B108" s="221" t="s">
        <v>980</v>
      </c>
      <c r="C108" s="24" t="s">
        <v>980</v>
      </c>
      <c r="D108" s="24" t="s">
        <v>981</v>
      </c>
      <c r="E108" s="27" t="s">
        <v>594</v>
      </c>
      <c r="F108" s="4" t="e">
        <f>((Variables!D140+Variables!D141+Variables!D142+Variables!D143)/Variables!D129)*100</f>
        <v>#DIV/0!</v>
      </c>
      <c r="G108" s="24" t="s">
        <v>360</v>
      </c>
      <c r="H108" s="10"/>
    </row>
    <row r="109" spans="1:8" s="18" customFormat="1" ht="45">
      <c r="A109" s="164" t="s">
        <v>595</v>
      </c>
      <c r="B109" s="221"/>
      <c r="C109" s="24" t="s">
        <v>982</v>
      </c>
      <c r="D109" s="24" t="s">
        <v>983</v>
      </c>
      <c r="E109" s="27" t="s">
        <v>596</v>
      </c>
      <c r="F109" s="4" t="e">
        <f>(Variables!D140/Variables!D131)*100</f>
        <v>#DIV/0!</v>
      </c>
      <c r="G109" s="24" t="s">
        <v>360</v>
      </c>
      <c r="H109" s="10"/>
    </row>
    <row r="110" spans="1:8" s="18" customFormat="1" ht="45">
      <c r="A110" s="164" t="s">
        <v>597</v>
      </c>
      <c r="B110" s="221"/>
      <c r="C110" s="24" t="s">
        <v>984</v>
      </c>
      <c r="D110" s="24" t="s">
        <v>985</v>
      </c>
      <c r="E110" s="27" t="s">
        <v>598</v>
      </c>
      <c r="F110" s="4" t="e">
        <f>(Variables!D141/Variables!D132)*100</f>
        <v>#DIV/0!</v>
      </c>
      <c r="G110" s="24" t="s">
        <v>360</v>
      </c>
      <c r="H110" s="10"/>
    </row>
    <row r="111" spans="1:8" s="18" customFormat="1" ht="45">
      <c r="A111" s="164" t="s">
        <v>599</v>
      </c>
      <c r="B111" s="221"/>
      <c r="C111" s="24" t="s">
        <v>986</v>
      </c>
      <c r="D111" s="24" t="s">
        <v>987</v>
      </c>
      <c r="E111" s="27" t="s">
        <v>600</v>
      </c>
      <c r="F111" s="4" t="e">
        <f>(Variables!D142/Variables!D133)*100</f>
        <v>#DIV/0!</v>
      </c>
      <c r="G111" s="24" t="s">
        <v>360</v>
      </c>
      <c r="H111" s="10"/>
    </row>
    <row r="112" spans="1:8" s="18" customFormat="1" ht="45">
      <c r="A112" s="164" t="s">
        <v>601</v>
      </c>
      <c r="B112" s="221"/>
      <c r="C112" s="24" t="s">
        <v>988</v>
      </c>
      <c r="D112" s="24" t="s">
        <v>989</v>
      </c>
      <c r="E112" s="27" t="s">
        <v>602</v>
      </c>
      <c r="F112" s="4" t="e">
        <f>(Variables!D143/Variables!D134)*100</f>
        <v>#DIV/0!</v>
      </c>
      <c r="G112" s="24" t="s">
        <v>360</v>
      </c>
      <c r="H112" s="10"/>
    </row>
    <row r="113" spans="1:8" s="18" customFormat="1" ht="30" customHeight="1">
      <c r="A113" s="164" t="s">
        <v>603</v>
      </c>
      <c r="B113" s="221" t="s">
        <v>990</v>
      </c>
      <c r="C113" s="24" t="s">
        <v>991</v>
      </c>
      <c r="D113" s="24" t="s">
        <v>992</v>
      </c>
      <c r="E113" s="27" t="s">
        <v>604</v>
      </c>
      <c r="F113" s="4" t="e">
        <f>Variables!D163/Variables!D164</f>
        <v>#DIV/0!</v>
      </c>
      <c r="G113" s="24" t="s">
        <v>157</v>
      </c>
      <c r="H113" s="10"/>
    </row>
    <row r="114" spans="1:8" s="18" customFormat="1" ht="30">
      <c r="A114" s="164" t="s">
        <v>605</v>
      </c>
      <c r="B114" s="221"/>
      <c r="C114" s="24" t="s">
        <v>993</v>
      </c>
      <c r="D114" s="24" t="s">
        <v>1014</v>
      </c>
      <c r="E114" s="27" t="s">
        <v>606</v>
      </c>
      <c r="F114" s="4" t="e">
        <f>Variables!D165/Variables!D166</f>
        <v>#DIV/0!</v>
      </c>
      <c r="G114" s="24" t="s">
        <v>157</v>
      </c>
      <c r="H114" s="10"/>
    </row>
    <row r="115" spans="1:8" s="18" customFormat="1" ht="30">
      <c r="A115" s="164" t="s">
        <v>607</v>
      </c>
      <c r="B115" s="221"/>
      <c r="C115" s="24" t="s">
        <v>1015</v>
      </c>
      <c r="D115" s="24" t="s">
        <v>1016</v>
      </c>
      <c r="E115" s="27" t="s">
        <v>608</v>
      </c>
      <c r="F115" s="4" t="e">
        <f>Variables!D167/Variables!D168</f>
        <v>#DIV/0!</v>
      </c>
      <c r="G115" s="24" t="s">
        <v>157</v>
      </c>
      <c r="H115" s="10"/>
    </row>
    <row r="116" spans="1:8" s="18" customFormat="1" ht="30">
      <c r="A116" s="164" t="s">
        <v>609</v>
      </c>
      <c r="B116" s="221" t="s">
        <v>1017</v>
      </c>
      <c r="C116" s="24" t="s">
        <v>1018</v>
      </c>
      <c r="D116" s="24" t="s">
        <v>1019</v>
      </c>
      <c r="E116" s="27" t="s">
        <v>610</v>
      </c>
      <c r="F116" s="4" t="e">
        <f>((Variables!D169*365)/Variables!D236/Variables!D77)*1000</f>
        <v>#DIV/0!</v>
      </c>
      <c r="G116" s="24" t="s">
        <v>611</v>
      </c>
      <c r="H116" s="10"/>
    </row>
    <row r="117" spans="1:8" s="18" customFormat="1" ht="30">
      <c r="A117" s="164" t="s">
        <v>612</v>
      </c>
      <c r="B117" s="221"/>
      <c r="C117" s="24" t="s">
        <v>1020</v>
      </c>
      <c r="D117" s="24" t="s">
        <v>1021</v>
      </c>
      <c r="E117" s="27" t="s">
        <v>613</v>
      </c>
      <c r="F117" s="4" t="e">
        <f>((Variables!D169*365)/Variables!D236)/Variables!D153</f>
        <v>#DIV/0!</v>
      </c>
      <c r="G117" s="24" t="s">
        <v>614</v>
      </c>
      <c r="H117" s="10"/>
    </row>
    <row r="118" spans="1:8" s="18" customFormat="1" ht="30">
      <c r="A118" s="164" t="s">
        <v>615</v>
      </c>
      <c r="B118" s="221"/>
      <c r="C118" s="24" t="s">
        <v>1022</v>
      </c>
      <c r="D118" s="24" t="s">
        <v>1023</v>
      </c>
      <c r="E118" s="27" t="s">
        <v>616</v>
      </c>
      <c r="F118" s="4" t="e">
        <f>(Variables!D170/Variables!D169)*100</f>
        <v>#DIV/0!</v>
      </c>
      <c r="G118" s="24" t="s">
        <v>360</v>
      </c>
      <c r="H118" s="10"/>
    </row>
    <row r="119" spans="1:8" s="18" customFormat="1" ht="30">
      <c r="A119" s="164" t="s">
        <v>617</v>
      </c>
      <c r="B119" s="221"/>
      <c r="C119" s="24" t="s">
        <v>1024</v>
      </c>
      <c r="D119" s="24" t="s">
        <v>1025</v>
      </c>
      <c r="E119" s="27" t="s">
        <v>618</v>
      </c>
      <c r="F119" s="4" t="e">
        <f>(Variables!D171/Variables!D169)*100</f>
        <v>#DIV/0!</v>
      </c>
      <c r="G119" s="24" t="s">
        <v>360</v>
      </c>
      <c r="H119" s="10"/>
    </row>
    <row r="120" spans="1:8" s="18" customFormat="1" ht="30">
      <c r="A120" s="164" t="s">
        <v>619</v>
      </c>
      <c r="B120" s="221"/>
      <c r="C120" s="24" t="s">
        <v>1026</v>
      </c>
      <c r="D120" s="24" t="s">
        <v>1027</v>
      </c>
      <c r="E120" s="27" t="s">
        <v>620</v>
      </c>
      <c r="F120" s="4" t="e">
        <f>(Variables!D172/Variables!D169)*100</f>
        <v>#DIV/0!</v>
      </c>
      <c r="G120" s="24" t="s">
        <v>360</v>
      </c>
      <c r="H120" s="10"/>
    </row>
    <row r="121" spans="1:8" s="18" customFormat="1" ht="30">
      <c r="A121" s="164" t="s">
        <v>621</v>
      </c>
      <c r="B121" s="221"/>
      <c r="C121" s="24" t="s">
        <v>1028</v>
      </c>
      <c r="D121" s="24" t="s">
        <v>1029</v>
      </c>
      <c r="E121" s="27" t="s">
        <v>622</v>
      </c>
      <c r="F121" s="4" t="e">
        <f>(Variables!D173/Variables!D169)*100</f>
        <v>#DIV/0!</v>
      </c>
      <c r="G121" s="24" t="s">
        <v>360</v>
      </c>
      <c r="H121" s="10"/>
    </row>
    <row r="122" spans="1:8" s="18" customFormat="1" ht="30">
      <c r="A122" s="164" t="s">
        <v>623</v>
      </c>
      <c r="B122" s="221"/>
      <c r="C122" s="24" t="s">
        <v>1030</v>
      </c>
      <c r="D122" s="24" t="s">
        <v>1031</v>
      </c>
      <c r="E122" s="27" t="s">
        <v>624</v>
      </c>
      <c r="F122" s="4" t="e">
        <f>((Variables!D174*365)/Variables!D236)/Variables!D153</f>
        <v>#DIV/0!</v>
      </c>
      <c r="G122" s="24" t="s">
        <v>625</v>
      </c>
      <c r="H122" s="10"/>
    </row>
    <row r="123" spans="1:8" s="18" customFormat="1" ht="30">
      <c r="A123" s="164" t="s">
        <v>626</v>
      </c>
      <c r="B123" s="221"/>
      <c r="C123" s="24" t="s">
        <v>1032</v>
      </c>
      <c r="D123" s="24" t="s">
        <v>1033</v>
      </c>
      <c r="E123" s="27" t="s">
        <v>627</v>
      </c>
      <c r="F123" s="4" t="e">
        <f>((Variables!D175*365)/Variables!D236)/Variables!D153</f>
        <v>#DIV/0!</v>
      </c>
      <c r="G123" s="24" t="s">
        <v>625</v>
      </c>
      <c r="H123" s="10"/>
    </row>
    <row r="124" spans="1:8" s="18" customFormat="1" ht="30">
      <c r="A124" s="164" t="s">
        <v>628</v>
      </c>
      <c r="B124" s="221"/>
      <c r="C124" s="24" t="s">
        <v>1034</v>
      </c>
      <c r="D124" s="24" t="s">
        <v>1035</v>
      </c>
      <c r="E124" s="27" t="s">
        <v>629</v>
      </c>
      <c r="F124" s="4" t="e">
        <f>(Variables!D176/Variables!D178)*100</f>
        <v>#DIV/0!</v>
      </c>
      <c r="G124" s="24" t="s">
        <v>360</v>
      </c>
      <c r="H124" s="10"/>
    </row>
    <row r="125" spans="1:8" s="18" customFormat="1" ht="30">
      <c r="A125" s="164" t="s">
        <v>630</v>
      </c>
      <c r="B125" s="221" t="s">
        <v>1036</v>
      </c>
      <c r="C125" s="24" t="s">
        <v>1037</v>
      </c>
      <c r="D125" s="24" t="s">
        <v>1038</v>
      </c>
      <c r="E125" s="27" t="s">
        <v>631</v>
      </c>
      <c r="F125" s="4" t="e">
        <f>(Variables!D179-Variables!D212)/Variables!D15</f>
        <v>#DIV/0!</v>
      </c>
      <c r="G125" s="24" t="s">
        <v>357</v>
      </c>
      <c r="H125" s="10"/>
    </row>
    <row r="126" spans="1:8" s="18" customFormat="1" ht="15">
      <c r="A126" s="164" t="s">
        <v>632</v>
      </c>
      <c r="B126" s="221"/>
      <c r="C126" s="24" t="s">
        <v>1039</v>
      </c>
      <c r="D126" s="24" t="s">
        <v>1040</v>
      </c>
      <c r="E126" s="27" t="s">
        <v>633</v>
      </c>
      <c r="F126" s="4" t="e">
        <f>(Variables!D180/Variables!D178)*100</f>
        <v>#DIV/0!</v>
      </c>
      <c r="G126" s="24" t="s">
        <v>360</v>
      </c>
      <c r="H126" s="10"/>
    </row>
    <row r="127" spans="1:8" s="18" customFormat="1" ht="30">
      <c r="A127" s="164" t="s">
        <v>634</v>
      </c>
      <c r="B127" s="221"/>
      <c r="C127" s="24" t="s">
        <v>1041</v>
      </c>
      <c r="D127" s="24" t="s">
        <v>802</v>
      </c>
      <c r="E127" s="27" t="s">
        <v>635</v>
      </c>
      <c r="F127" s="4" t="e">
        <f>((Variables!D178-Variables!D180)/Variables!D178)*100</f>
        <v>#DIV/0!</v>
      </c>
      <c r="G127" s="24" t="s">
        <v>360</v>
      </c>
      <c r="H127" s="10"/>
    </row>
    <row r="128" spans="1:8" s="18" customFormat="1" ht="30">
      <c r="A128" s="164" t="s">
        <v>636</v>
      </c>
      <c r="B128" s="221" t="s">
        <v>1042</v>
      </c>
      <c r="C128" s="24" t="s">
        <v>1043</v>
      </c>
      <c r="D128" s="24" t="s">
        <v>1044</v>
      </c>
      <c r="E128" s="27" t="s">
        <v>637</v>
      </c>
      <c r="F128" s="4" t="e">
        <f>Variables!D181/Variables!D15</f>
        <v>#DIV/0!</v>
      </c>
      <c r="G128" s="24" t="s">
        <v>357</v>
      </c>
      <c r="H128" s="10"/>
    </row>
    <row r="129" spans="1:8" s="18" customFormat="1" ht="30">
      <c r="A129" s="164" t="s">
        <v>638</v>
      </c>
      <c r="B129" s="221"/>
      <c r="C129" s="24" t="s">
        <v>1045</v>
      </c>
      <c r="D129" s="24" t="s">
        <v>1046</v>
      </c>
      <c r="E129" s="27" t="s">
        <v>639</v>
      </c>
      <c r="F129" s="4" t="e">
        <f>Variables!D182/Variables!D15</f>
        <v>#DIV/0!</v>
      </c>
      <c r="G129" s="24" t="s">
        <v>357</v>
      </c>
      <c r="H129" s="10"/>
    </row>
    <row r="130" spans="1:8" s="18" customFormat="1" ht="30">
      <c r="A130" s="164" t="s">
        <v>640</v>
      </c>
      <c r="B130" s="221"/>
      <c r="C130" s="24" t="s">
        <v>1047</v>
      </c>
      <c r="D130" s="24" t="s">
        <v>801</v>
      </c>
      <c r="E130" s="27" t="s">
        <v>641</v>
      </c>
      <c r="F130" s="4" t="e">
        <f>Variables!D183/Variables!D15</f>
        <v>#DIV/0!</v>
      </c>
      <c r="G130" s="24" t="s">
        <v>357</v>
      </c>
      <c r="H130" s="10"/>
    </row>
    <row r="131" spans="1:8" s="18" customFormat="1" ht="15" customHeight="1">
      <c r="A131" s="164" t="s">
        <v>642</v>
      </c>
      <c r="B131" s="221" t="s">
        <v>1048</v>
      </c>
      <c r="C131" s="24" t="s">
        <v>1049</v>
      </c>
      <c r="D131" s="24" t="s">
        <v>1050</v>
      </c>
      <c r="E131" s="27" t="s">
        <v>643</v>
      </c>
      <c r="F131" s="4" t="e">
        <f>(Variables!D185/Variables!D182)*100</f>
        <v>#DIV/0!</v>
      </c>
      <c r="G131" s="24" t="s">
        <v>360</v>
      </c>
      <c r="H131" s="10"/>
    </row>
    <row r="132" spans="1:8" s="18" customFormat="1" ht="15">
      <c r="A132" s="164" t="s">
        <v>644</v>
      </c>
      <c r="B132" s="221"/>
      <c r="C132" s="24" t="s">
        <v>1051</v>
      </c>
      <c r="D132" s="24" t="s">
        <v>1052</v>
      </c>
      <c r="E132" s="27" t="s">
        <v>645</v>
      </c>
      <c r="F132" s="4" t="e">
        <f>(Variables!D186/Variables!D182)*100</f>
        <v>#DIV/0!</v>
      </c>
      <c r="G132" s="24" t="s">
        <v>360</v>
      </c>
      <c r="H132" s="10"/>
    </row>
    <row r="133" spans="1:8" s="18" customFormat="1" ht="30">
      <c r="A133" s="164" t="s">
        <v>646</v>
      </c>
      <c r="B133" s="221"/>
      <c r="C133" s="24" t="s">
        <v>1053</v>
      </c>
      <c r="D133" s="24" t="s">
        <v>1054</v>
      </c>
      <c r="E133" s="27" t="s">
        <v>647</v>
      </c>
      <c r="F133" s="4" t="e">
        <f>(Variables!D187/Variables!D182)*100</f>
        <v>#DIV/0!</v>
      </c>
      <c r="G133" s="24" t="s">
        <v>360</v>
      </c>
      <c r="H133" s="10"/>
    </row>
    <row r="134" spans="1:8" s="18" customFormat="1" ht="15">
      <c r="A134" s="164" t="s">
        <v>648</v>
      </c>
      <c r="B134" s="221"/>
      <c r="C134" s="24" t="s">
        <v>1055</v>
      </c>
      <c r="D134" s="24" t="s">
        <v>1056</v>
      </c>
      <c r="E134" s="27" t="s">
        <v>649</v>
      </c>
      <c r="F134" s="4" t="e">
        <f>(Variables!D188/Variables!D182)*100</f>
        <v>#DIV/0!</v>
      </c>
      <c r="G134" s="24" t="s">
        <v>360</v>
      </c>
      <c r="H134" s="10"/>
    </row>
    <row r="135" spans="1:8" s="18" customFormat="1" ht="30">
      <c r="A135" s="164" t="s">
        <v>650</v>
      </c>
      <c r="B135" s="221"/>
      <c r="C135" s="24" t="s">
        <v>1057</v>
      </c>
      <c r="D135" s="24" t="s">
        <v>1058</v>
      </c>
      <c r="E135" s="27" t="s">
        <v>651</v>
      </c>
      <c r="F135" s="4" t="e">
        <f>((Variables!D189+Variables!D190+Variables!D191+Variables!D192+Variables!D193)/Variables!D182)*100</f>
        <v>#DIV/0!</v>
      </c>
      <c r="G135" s="24" t="s">
        <v>360</v>
      </c>
      <c r="H135" s="10"/>
    </row>
    <row r="136" spans="1:8" s="18" customFormat="1" ht="30" customHeight="1">
      <c r="A136" s="164" t="s">
        <v>652</v>
      </c>
      <c r="B136" s="221" t="s">
        <v>1059</v>
      </c>
      <c r="C136" s="24" t="s">
        <v>1060</v>
      </c>
      <c r="D136" s="24" t="s">
        <v>1061</v>
      </c>
      <c r="E136" s="27" t="s">
        <v>653</v>
      </c>
      <c r="F136" s="4" t="e">
        <f>(Variables!D194/Variables!D182)*100</f>
        <v>#DIV/0!</v>
      </c>
      <c r="G136" s="24" t="s">
        <v>360</v>
      </c>
      <c r="H136" s="10"/>
    </row>
    <row r="137" spans="1:8" s="18" customFormat="1" ht="45">
      <c r="A137" s="164" t="s">
        <v>654</v>
      </c>
      <c r="B137" s="221"/>
      <c r="C137" s="24" t="s">
        <v>1062</v>
      </c>
      <c r="D137" s="24" t="s">
        <v>1397</v>
      </c>
      <c r="E137" s="27" t="s">
        <v>655</v>
      </c>
      <c r="F137" s="4" t="e">
        <f>(Variables!D195/Variables!D182)*100</f>
        <v>#DIV/0!</v>
      </c>
      <c r="G137" s="24" t="s">
        <v>360</v>
      </c>
      <c r="H137" s="10"/>
    </row>
    <row r="138" spans="1:8" s="18" customFormat="1" ht="45">
      <c r="A138" s="164" t="s">
        <v>656</v>
      </c>
      <c r="B138" s="221"/>
      <c r="C138" s="24" t="s">
        <v>1063</v>
      </c>
      <c r="D138" s="24" t="s">
        <v>1064</v>
      </c>
      <c r="E138" s="27" t="s">
        <v>657</v>
      </c>
      <c r="F138" s="4" t="e">
        <f>(Variables!D196/Variables!D182)*100</f>
        <v>#DIV/0!</v>
      </c>
      <c r="G138" s="24" t="s">
        <v>360</v>
      </c>
      <c r="H138" s="10"/>
    </row>
    <row r="139" spans="1:8" s="18" customFormat="1" ht="30">
      <c r="A139" s="164" t="s">
        <v>658</v>
      </c>
      <c r="B139" s="221"/>
      <c r="C139" s="24" t="s">
        <v>1065</v>
      </c>
      <c r="D139" s="24" t="s">
        <v>1066</v>
      </c>
      <c r="E139" s="27" t="s">
        <v>659</v>
      </c>
      <c r="F139" s="4" t="e">
        <f>(Variables!D197/Variables!D182)*100</f>
        <v>#DIV/0!</v>
      </c>
      <c r="G139" s="24" t="s">
        <v>360</v>
      </c>
      <c r="H139" s="10"/>
    </row>
    <row r="140" spans="1:8" s="18" customFormat="1" ht="30">
      <c r="A140" s="164" t="s">
        <v>660</v>
      </c>
      <c r="B140" s="221"/>
      <c r="C140" s="24" t="s">
        <v>1067</v>
      </c>
      <c r="D140" s="24" t="s">
        <v>1398</v>
      </c>
      <c r="E140" s="27" t="s">
        <v>727</v>
      </c>
      <c r="F140" s="4" t="e">
        <f>(Variables!D198/Variables!D182)*100</f>
        <v>#DIV/0!</v>
      </c>
      <c r="G140" s="24" t="s">
        <v>360</v>
      </c>
      <c r="H140" s="10"/>
    </row>
    <row r="141" spans="1:8" s="18" customFormat="1" ht="30" customHeight="1">
      <c r="A141" s="164" t="s">
        <v>661</v>
      </c>
      <c r="B141" s="221" t="s">
        <v>1068</v>
      </c>
      <c r="C141" s="24" t="s">
        <v>1069</v>
      </c>
      <c r="D141" s="24" t="s">
        <v>1070</v>
      </c>
      <c r="E141" s="27" t="s">
        <v>662</v>
      </c>
      <c r="F141" s="4" t="e">
        <f>(Variables!D199/Variables!D182)*100</f>
        <v>#DIV/0!</v>
      </c>
      <c r="G141" s="24" t="s">
        <v>360</v>
      </c>
      <c r="H141" s="10"/>
    </row>
    <row r="142" spans="1:8" s="18" customFormat="1" ht="30">
      <c r="A142" s="164" t="s">
        <v>663</v>
      </c>
      <c r="B142" s="221"/>
      <c r="C142" s="24" t="s">
        <v>1071</v>
      </c>
      <c r="D142" s="24" t="s">
        <v>1072</v>
      </c>
      <c r="E142" s="27" t="s">
        <v>664</v>
      </c>
      <c r="F142" s="4" t="e">
        <f>(Variables!D200/Variables!D182)*100</f>
        <v>#DIV/0!</v>
      </c>
      <c r="G142" s="24" t="s">
        <v>360</v>
      </c>
      <c r="H142" s="10"/>
    </row>
    <row r="143" spans="1:8" s="18" customFormat="1" ht="30">
      <c r="A143" s="164" t="s">
        <v>665</v>
      </c>
      <c r="B143" s="221"/>
      <c r="C143" s="24" t="s">
        <v>1073</v>
      </c>
      <c r="D143" s="24" t="s">
        <v>1074</v>
      </c>
      <c r="E143" s="27" t="s">
        <v>666</v>
      </c>
      <c r="F143" s="4" t="e">
        <f>(Variables!D201/Variables!D182)*100</f>
        <v>#DIV/0!</v>
      </c>
      <c r="G143" s="24" t="s">
        <v>360</v>
      </c>
      <c r="H143" s="10"/>
    </row>
    <row r="144" spans="1:8" s="18" customFormat="1" ht="30">
      <c r="A144" s="164" t="s">
        <v>667</v>
      </c>
      <c r="B144" s="221"/>
      <c r="C144" s="24" t="s">
        <v>1075</v>
      </c>
      <c r="D144" s="24" t="s">
        <v>1076</v>
      </c>
      <c r="E144" s="27" t="s">
        <v>668</v>
      </c>
      <c r="F144" s="4" t="e">
        <f>(Variables!D202/Variables!D182)*100</f>
        <v>#DIV/0!</v>
      </c>
      <c r="G144" s="24" t="s">
        <v>360</v>
      </c>
      <c r="H144" s="10"/>
    </row>
    <row r="145" spans="1:8" s="18" customFormat="1" ht="25.5" customHeight="1">
      <c r="A145" s="164" t="s">
        <v>669</v>
      </c>
      <c r="B145" s="221"/>
      <c r="C145" s="24" t="s">
        <v>1077</v>
      </c>
      <c r="D145" s="24" t="s">
        <v>1078</v>
      </c>
      <c r="E145" s="27" t="s">
        <v>670</v>
      </c>
      <c r="F145" s="4" t="e">
        <f>(Variables!D203/Variables!D182)*100</f>
        <v>#DIV/0!</v>
      </c>
      <c r="G145" s="24" t="s">
        <v>360</v>
      </c>
      <c r="H145" s="10"/>
    </row>
    <row r="146" spans="1:8" s="18" customFormat="1" ht="30">
      <c r="A146" s="164" t="s">
        <v>671</v>
      </c>
      <c r="B146" s="221"/>
      <c r="C146" s="24" t="s">
        <v>1079</v>
      </c>
      <c r="D146" s="24" t="s">
        <v>1080</v>
      </c>
      <c r="E146" s="27" t="s">
        <v>672</v>
      </c>
      <c r="F146" s="4" t="e">
        <f>(Variables!D204/Variables!D182)*100</f>
        <v>#DIV/0!</v>
      </c>
      <c r="G146" s="24" t="s">
        <v>360</v>
      </c>
      <c r="H146" s="10"/>
    </row>
    <row r="147" spans="1:8" s="18" customFormat="1" ht="15" customHeight="1">
      <c r="A147" s="164" t="s">
        <v>673</v>
      </c>
      <c r="B147" s="221" t="s">
        <v>1081</v>
      </c>
      <c r="C147" s="24" t="s">
        <v>1082</v>
      </c>
      <c r="D147" s="24" t="s">
        <v>1083</v>
      </c>
      <c r="E147" s="27" t="s">
        <v>674</v>
      </c>
      <c r="F147" s="4" t="e">
        <f>(Variables!D205/Variables!D183)*100</f>
        <v>#DIV/0!</v>
      </c>
      <c r="G147" s="24" t="s">
        <v>360</v>
      </c>
      <c r="H147" s="10"/>
    </row>
    <row r="148" spans="1:8" s="18" customFormat="1" ht="18.75" customHeight="1">
      <c r="A148" s="164" t="s">
        <v>675</v>
      </c>
      <c r="B148" s="221"/>
      <c r="C148" s="24" t="s">
        <v>1084</v>
      </c>
      <c r="D148" s="24" t="s">
        <v>1085</v>
      </c>
      <c r="E148" s="27" t="s">
        <v>676</v>
      </c>
      <c r="F148" s="4" t="e">
        <f>((Variables!D206-Variables!D207)/Variables!D183)*100</f>
        <v>#DIV/0!</v>
      </c>
      <c r="G148" s="24" t="s">
        <v>360</v>
      </c>
      <c r="H148" s="10"/>
    </row>
    <row r="149" spans="1:8" s="18" customFormat="1" ht="30">
      <c r="A149" s="164" t="s">
        <v>677</v>
      </c>
      <c r="B149" s="222" t="s">
        <v>1086</v>
      </c>
      <c r="C149" s="24" t="s">
        <v>1087</v>
      </c>
      <c r="D149" s="24" t="s">
        <v>1088</v>
      </c>
      <c r="E149" s="27" t="s">
        <v>678</v>
      </c>
      <c r="F149" s="4" t="e">
        <f>Variables!D209/Variables!D15</f>
        <v>#DIV/0!</v>
      </c>
      <c r="G149" s="24" t="s">
        <v>357</v>
      </c>
      <c r="H149" s="10"/>
    </row>
    <row r="150" spans="1:8" s="18" customFormat="1" ht="60">
      <c r="A150" s="164" t="s">
        <v>679</v>
      </c>
      <c r="B150" s="222"/>
      <c r="C150" s="24" t="s">
        <v>1089</v>
      </c>
      <c r="D150" s="24" t="s">
        <v>1090</v>
      </c>
      <c r="E150" s="27" t="s">
        <v>680</v>
      </c>
      <c r="F150" s="4" t="e">
        <f>(Variables!D210/Variables!D209)*100</f>
        <v>#DIV/0!</v>
      </c>
      <c r="G150" s="24" t="s">
        <v>360</v>
      </c>
      <c r="H150" s="10"/>
    </row>
    <row r="151" spans="1:8" s="18" customFormat="1" ht="45">
      <c r="A151" s="164" t="s">
        <v>681</v>
      </c>
      <c r="B151" s="222"/>
      <c r="C151" s="24" t="s">
        <v>1091</v>
      </c>
      <c r="D151" s="24" t="s">
        <v>1092</v>
      </c>
      <c r="E151" s="27" t="s">
        <v>682</v>
      </c>
      <c r="F151" s="4" t="e">
        <f>(Variables!D211/Variables!D209)*100</f>
        <v>#DIV/0!</v>
      </c>
      <c r="G151" s="24" t="s">
        <v>360</v>
      </c>
      <c r="H151" s="10"/>
    </row>
    <row r="152" spans="1:8" s="18" customFormat="1" ht="45">
      <c r="A152" s="164" t="s">
        <v>683</v>
      </c>
      <c r="B152" s="221" t="s">
        <v>1093</v>
      </c>
      <c r="C152" s="24" t="s">
        <v>1094</v>
      </c>
      <c r="D152" s="24" t="s">
        <v>1095</v>
      </c>
      <c r="E152" s="27" t="s">
        <v>684</v>
      </c>
      <c r="F152" s="4" t="e">
        <f>Variables!D213/(Variables!D15-Variables!D8)</f>
        <v>#DIV/0!</v>
      </c>
      <c r="G152" s="24" t="s">
        <v>357</v>
      </c>
      <c r="H152" s="10"/>
    </row>
    <row r="153" spans="1:8" s="18" customFormat="1" ht="30">
      <c r="A153" s="164" t="s">
        <v>685</v>
      </c>
      <c r="B153" s="221"/>
      <c r="C153" s="24" t="s">
        <v>1096</v>
      </c>
      <c r="D153" s="24" t="s">
        <v>1097</v>
      </c>
      <c r="E153" s="27" t="s">
        <v>686</v>
      </c>
      <c r="F153" s="4" t="e">
        <f>Variables!D214/(Variables!D6+Variables!D8)</f>
        <v>#DIV/0!</v>
      </c>
      <c r="G153" s="24" t="s">
        <v>357</v>
      </c>
      <c r="H153" s="10"/>
    </row>
    <row r="154" spans="1:8" s="18" customFormat="1" ht="30">
      <c r="A154" s="164" t="s">
        <v>687</v>
      </c>
      <c r="B154" s="221" t="s">
        <v>1098</v>
      </c>
      <c r="C154" s="24" t="s">
        <v>1099</v>
      </c>
      <c r="D154" s="24" t="s">
        <v>1100</v>
      </c>
      <c r="E154" s="27" t="s">
        <v>688</v>
      </c>
      <c r="F154" s="4" t="e">
        <f>Variables!D178/Variables!D181</f>
        <v>#DIV/0!</v>
      </c>
      <c r="G154" s="24"/>
      <c r="H154" s="10"/>
    </row>
    <row r="155" spans="1:8" s="18" customFormat="1" ht="30">
      <c r="A155" s="164" t="s">
        <v>689</v>
      </c>
      <c r="B155" s="221"/>
      <c r="C155" s="24" t="s">
        <v>1101</v>
      </c>
      <c r="D155" s="24" t="s">
        <v>1102</v>
      </c>
      <c r="E155" s="27" t="s">
        <v>690</v>
      </c>
      <c r="F155" s="4" t="e">
        <f>Variables!D178/Variables!D182</f>
        <v>#DIV/0!</v>
      </c>
      <c r="G155" s="24"/>
      <c r="H155" s="10"/>
    </row>
    <row r="156" spans="1:8" s="18" customFormat="1" ht="30">
      <c r="A156" s="164" t="s">
        <v>691</v>
      </c>
      <c r="B156" s="221"/>
      <c r="C156" s="24" t="s">
        <v>1103</v>
      </c>
      <c r="D156" s="24" t="s">
        <v>1104</v>
      </c>
      <c r="E156" s="27" t="s">
        <v>692</v>
      </c>
      <c r="F156" s="4" t="e">
        <f>(Variables!D215/Variables!D180)*Variables!D236</f>
        <v>#DIV/0!</v>
      </c>
      <c r="G156" s="24" t="s">
        <v>693</v>
      </c>
      <c r="H156" s="10"/>
    </row>
    <row r="157" spans="1:8" s="18" customFormat="1" ht="15">
      <c r="A157" s="164" t="s">
        <v>694</v>
      </c>
      <c r="B157" s="221"/>
      <c r="C157" s="24" t="s">
        <v>1105</v>
      </c>
      <c r="D157" s="24" t="s">
        <v>1106</v>
      </c>
      <c r="E157" s="27" t="s">
        <v>695</v>
      </c>
      <c r="F157" s="4" t="e">
        <f>Variables!D216/Variables!D205</f>
        <v>#DIV/0!</v>
      </c>
      <c r="G157" s="24"/>
      <c r="H157" s="10"/>
    </row>
    <row r="158" spans="1:8" s="18" customFormat="1" ht="45">
      <c r="A158" s="164" t="s">
        <v>696</v>
      </c>
      <c r="B158" s="221"/>
      <c r="C158" s="24" t="s">
        <v>1107</v>
      </c>
      <c r="D158" s="24" t="s">
        <v>1108</v>
      </c>
      <c r="E158" s="27" t="s">
        <v>697</v>
      </c>
      <c r="F158" s="4" t="e">
        <f>(Variables!D217/Variables!D209)*100</f>
        <v>#DIV/0!</v>
      </c>
      <c r="G158" s="24" t="s">
        <v>360</v>
      </c>
      <c r="H158" s="10"/>
    </row>
    <row r="159" spans="1:8" s="18" customFormat="1" ht="30">
      <c r="A159" s="164" t="s">
        <v>698</v>
      </c>
      <c r="B159" s="221"/>
      <c r="C159" s="24" t="s">
        <v>1109</v>
      </c>
      <c r="D159" s="24" t="s">
        <v>1110</v>
      </c>
      <c r="E159" s="27" t="s">
        <v>699</v>
      </c>
      <c r="F159" s="4" t="e">
        <f>(Variables!D218/Variables!D219)*100</f>
        <v>#DIV/0!</v>
      </c>
      <c r="G159" s="24" t="s">
        <v>360</v>
      </c>
      <c r="H159" s="10"/>
    </row>
    <row r="160" spans="1:8" s="18" customFormat="1" ht="30">
      <c r="A160" s="164" t="s">
        <v>700</v>
      </c>
      <c r="B160" s="221"/>
      <c r="C160" s="24" t="s">
        <v>1111</v>
      </c>
      <c r="D160" s="24" t="s">
        <v>1112</v>
      </c>
      <c r="E160" s="27" t="s">
        <v>701</v>
      </c>
      <c r="F160" s="4" t="e">
        <f>Variables!D205/Variables!D219</f>
        <v>#DIV/0!</v>
      </c>
      <c r="G160" s="24"/>
      <c r="H160" s="10"/>
    </row>
    <row r="161" spans="1:8" s="18" customFormat="1" ht="15">
      <c r="A161" s="164" t="s">
        <v>702</v>
      </c>
      <c r="B161" s="221"/>
      <c r="C161" s="24" t="s">
        <v>1113</v>
      </c>
      <c r="D161" s="24" t="s">
        <v>1114</v>
      </c>
      <c r="E161" s="27" t="s">
        <v>703</v>
      </c>
      <c r="F161" s="4" t="e">
        <f>1-(Variables!D220/Variables!D221)</f>
        <v>#DIV/0!</v>
      </c>
      <c r="G161" s="24"/>
      <c r="H161" s="10"/>
    </row>
    <row r="162" spans="1:8" s="18" customFormat="1" ht="30">
      <c r="A162" s="164" t="s">
        <v>704</v>
      </c>
      <c r="B162" s="221"/>
      <c r="C162" s="24" t="s">
        <v>1115</v>
      </c>
      <c r="D162" s="24" t="s">
        <v>1116</v>
      </c>
      <c r="E162" s="27" t="s">
        <v>705</v>
      </c>
      <c r="F162" s="4" t="e">
        <f>Variables!D228/Variables!D179</f>
        <v>#DIV/0!</v>
      </c>
      <c r="G162" s="24"/>
      <c r="H162" s="10"/>
    </row>
    <row r="163" spans="1:8" s="18" customFormat="1" ht="30">
      <c r="A163" s="164" t="s">
        <v>706</v>
      </c>
      <c r="B163" s="221" t="s">
        <v>1117</v>
      </c>
      <c r="C163" s="24" t="s">
        <v>1118</v>
      </c>
      <c r="D163" s="24" t="s">
        <v>1119</v>
      </c>
      <c r="E163" s="27" t="s">
        <v>707</v>
      </c>
      <c r="F163" s="4" t="e">
        <f>(Variables!D222/Variables!D223)*100</f>
        <v>#DIV/0!</v>
      </c>
      <c r="G163" s="24" t="s">
        <v>360</v>
      </c>
      <c r="H163" s="10"/>
    </row>
    <row r="164" spans="1:8" s="18" customFormat="1" ht="18" customHeight="1">
      <c r="A164" s="164" t="s">
        <v>708</v>
      </c>
      <c r="B164" s="221"/>
      <c r="C164" s="24" t="s">
        <v>1120</v>
      </c>
      <c r="D164" s="24" t="s">
        <v>1121</v>
      </c>
      <c r="E164" s="27" t="s">
        <v>709</v>
      </c>
      <c r="F164" s="4" t="e">
        <f>Variables!D224/Variables!D225</f>
        <v>#DIV/0!</v>
      </c>
      <c r="G164" s="24"/>
      <c r="H164" s="10"/>
    </row>
    <row r="165" spans="1:8" s="18" customFormat="1" ht="20.25" customHeight="1">
      <c r="A165" s="164" t="s">
        <v>710</v>
      </c>
      <c r="B165" s="109" t="s">
        <v>1122</v>
      </c>
      <c r="C165" s="24" t="s">
        <v>1123</v>
      </c>
      <c r="D165" s="24" t="s">
        <v>1124</v>
      </c>
      <c r="E165" s="27" t="s">
        <v>711</v>
      </c>
      <c r="F165" s="4" t="e">
        <f>Variables!D226/Variables!D230</f>
        <v>#DIV/0!</v>
      </c>
      <c r="G165" s="24"/>
      <c r="H165" s="10"/>
    </row>
    <row r="166" spans="1:8" s="18" customFormat="1" ht="30">
      <c r="A166" s="164" t="s">
        <v>712</v>
      </c>
      <c r="B166" s="221" t="s">
        <v>1125</v>
      </c>
      <c r="C166" s="24" t="s">
        <v>1126</v>
      </c>
      <c r="D166" s="24" t="s">
        <v>1127</v>
      </c>
      <c r="E166" s="27" t="s">
        <v>1402</v>
      </c>
      <c r="F166" s="4" t="e">
        <f>(Variables!D231/(Variables!D219-Variables!D218))*100</f>
        <v>#DIV/0!</v>
      </c>
      <c r="G166" s="24" t="s">
        <v>360</v>
      </c>
      <c r="H166" s="10"/>
    </row>
    <row r="167" spans="1:8" s="18" customFormat="1" ht="30">
      <c r="A167" s="164" t="s">
        <v>713</v>
      </c>
      <c r="B167" s="221"/>
      <c r="C167" s="24" t="s">
        <v>1128</v>
      </c>
      <c r="D167" s="24" t="s">
        <v>1129</v>
      </c>
      <c r="E167" s="27" t="s">
        <v>714</v>
      </c>
      <c r="F167" s="4" t="e">
        <f>(Variables!D233/Variables!D225)*100</f>
        <v>#DIV/0!</v>
      </c>
      <c r="G167" s="24" t="s">
        <v>360</v>
      </c>
      <c r="H167" s="10"/>
    </row>
    <row r="168" spans="1:8" s="18" customFormat="1" ht="30">
      <c r="A168" s="164" t="s">
        <v>715</v>
      </c>
      <c r="B168" s="221"/>
      <c r="C168" s="24" t="s">
        <v>1130</v>
      </c>
      <c r="D168" s="24" t="s">
        <v>1131</v>
      </c>
      <c r="E168" s="27" t="s">
        <v>716</v>
      </c>
      <c r="F168" s="4" t="e">
        <f>((Variables!D231-Variables!D232)/Variables!D227)*100</f>
        <v>#DIV/0!</v>
      </c>
      <c r="G168" s="24" t="s">
        <v>360</v>
      </c>
      <c r="H168" s="10"/>
    </row>
    <row r="169" spans="1:8" s="18" customFormat="1" ht="15">
      <c r="A169" s="164" t="s">
        <v>717</v>
      </c>
      <c r="B169" s="221"/>
      <c r="C169" s="24" t="s">
        <v>1132</v>
      </c>
      <c r="D169" s="24" t="s">
        <v>1133</v>
      </c>
      <c r="E169" s="27" t="s">
        <v>718</v>
      </c>
      <c r="F169" s="4" t="e">
        <f>Variables!D180/Variables!D227</f>
        <v>#DIV/0!</v>
      </c>
      <c r="G169" s="24"/>
      <c r="H169" s="10"/>
    </row>
    <row r="170" spans="1:8" s="18" customFormat="1" ht="30">
      <c r="A170" s="164" t="s">
        <v>719</v>
      </c>
      <c r="B170" s="221" t="s">
        <v>1134</v>
      </c>
      <c r="C170" s="24" t="s">
        <v>1135</v>
      </c>
      <c r="D170" s="24" t="s">
        <v>1136</v>
      </c>
      <c r="E170" s="27" t="s">
        <v>720</v>
      </c>
      <c r="F170" s="4" t="e">
        <f>(Variables!D22/Variables!D4)*100</f>
        <v>#DIV/0!</v>
      </c>
      <c r="G170" s="24" t="s">
        <v>360</v>
      </c>
      <c r="H170" s="10"/>
    </row>
    <row r="171" spans="1:8" s="18" customFormat="1" ht="30.75" thickBot="1">
      <c r="A171" s="170" t="s">
        <v>721</v>
      </c>
      <c r="B171" s="221"/>
      <c r="C171" s="24" t="s">
        <v>1137</v>
      </c>
      <c r="D171" s="24" t="s">
        <v>1138</v>
      </c>
      <c r="E171" s="27" t="s">
        <v>722</v>
      </c>
      <c r="F171" s="4" t="e">
        <f>(((Variables!D14+Variables!D19)*Variables!D234+(Variables!D20*Variables!D235))/Variables!D182)</f>
        <v>#DIV/0!</v>
      </c>
      <c r="G171" s="24" t="s">
        <v>360</v>
      </c>
      <c r="H171" s="10"/>
    </row>
    <row r="172" spans="1:7" s="18" customFormat="1" ht="15.75" thickTop="1">
      <c r="A172" s="171"/>
      <c r="B172" s="172"/>
      <c r="C172" s="173"/>
      <c r="D172" s="173"/>
      <c r="E172" s="174"/>
      <c r="F172" s="172"/>
      <c r="G172" s="173"/>
    </row>
    <row r="173" spans="1:7" s="18" customFormat="1" ht="15">
      <c r="A173" s="171"/>
      <c r="B173" s="172"/>
      <c r="C173" s="173"/>
      <c r="D173" s="173"/>
      <c r="E173" s="174"/>
      <c r="F173" s="172"/>
      <c r="G173" s="173"/>
    </row>
    <row r="174" spans="1:7" s="18" customFormat="1" ht="15">
      <c r="A174" s="171"/>
      <c r="B174" s="172"/>
      <c r="C174" s="173"/>
      <c r="D174" s="173"/>
      <c r="E174" s="174"/>
      <c r="F174" s="172"/>
      <c r="G174" s="173"/>
    </row>
    <row r="175" spans="1:7" s="18" customFormat="1" ht="15">
      <c r="A175" s="171"/>
      <c r="B175" s="172"/>
      <c r="C175" s="173"/>
      <c r="D175" s="173"/>
      <c r="E175" s="174"/>
      <c r="F175" s="172"/>
      <c r="G175" s="173"/>
    </row>
    <row r="176" spans="1:7" s="18" customFormat="1" ht="15">
      <c r="A176" s="171"/>
      <c r="B176" s="172"/>
      <c r="C176" s="173"/>
      <c r="D176" s="173"/>
      <c r="E176" s="174"/>
      <c r="F176" s="172"/>
      <c r="G176" s="173"/>
    </row>
    <row r="177" spans="1:7" s="18" customFormat="1" ht="15">
      <c r="A177" s="171"/>
      <c r="B177" s="172"/>
      <c r="C177" s="173"/>
      <c r="D177" s="173"/>
      <c r="E177" s="174"/>
      <c r="F177" s="172"/>
      <c r="G177" s="173"/>
    </row>
    <row r="178" spans="1:7" s="18" customFormat="1" ht="15">
      <c r="A178" s="171"/>
      <c r="B178" s="172"/>
      <c r="C178" s="173"/>
      <c r="D178" s="173"/>
      <c r="E178" s="174"/>
      <c r="F178" s="172"/>
      <c r="G178" s="173"/>
    </row>
    <row r="179" spans="1:7" s="18" customFormat="1" ht="15">
      <c r="A179" s="171"/>
      <c r="B179" s="172"/>
      <c r="C179" s="173"/>
      <c r="D179" s="173"/>
      <c r="E179" s="174"/>
      <c r="F179" s="172"/>
      <c r="G179" s="173"/>
    </row>
    <row r="180" spans="1:7" s="18" customFormat="1" ht="15">
      <c r="A180" s="171"/>
      <c r="B180" s="172"/>
      <c r="C180" s="173"/>
      <c r="D180" s="173"/>
      <c r="E180" s="174"/>
      <c r="F180" s="172"/>
      <c r="G180" s="173"/>
    </row>
    <row r="181" spans="1:7" s="18" customFormat="1" ht="15">
      <c r="A181" s="171"/>
      <c r="B181" s="172"/>
      <c r="C181" s="173"/>
      <c r="D181" s="173"/>
      <c r="E181" s="174"/>
      <c r="F181" s="172"/>
      <c r="G181" s="173"/>
    </row>
    <row r="182" spans="1:7" s="18" customFormat="1" ht="15">
      <c r="A182" s="171"/>
      <c r="B182" s="172"/>
      <c r="C182" s="173"/>
      <c r="D182" s="173"/>
      <c r="E182" s="174"/>
      <c r="F182" s="172"/>
      <c r="G182" s="173"/>
    </row>
    <row r="183" spans="1:7" s="18" customFormat="1" ht="15">
      <c r="A183" s="171"/>
      <c r="B183" s="172"/>
      <c r="C183" s="173"/>
      <c r="D183" s="173"/>
      <c r="E183" s="174"/>
      <c r="F183" s="172"/>
      <c r="G183" s="173"/>
    </row>
    <row r="184" spans="1:7" s="18" customFormat="1" ht="15">
      <c r="A184" s="171"/>
      <c r="B184" s="172"/>
      <c r="C184" s="173"/>
      <c r="D184" s="173"/>
      <c r="E184" s="174"/>
      <c r="F184" s="172"/>
      <c r="G184" s="173"/>
    </row>
    <row r="185" spans="1:7" s="18" customFormat="1" ht="15">
      <c r="A185" s="171"/>
      <c r="B185" s="172"/>
      <c r="C185" s="173"/>
      <c r="D185" s="173"/>
      <c r="E185" s="174"/>
      <c r="F185" s="172"/>
      <c r="G185" s="173"/>
    </row>
    <row r="186" spans="1:7" s="18" customFormat="1" ht="15">
      <c r="A186" s="171"/>
      <c r="B186" s="172"/>
      <c r="C186" s="173"/>
      <c r="D186" s="173"/>
      <c r="E186" s="174"/>
      <c r="F186" s="172"/>
      <c r="G186" s="173"/>
    </row>
    <row r="187" spans="1:7" s="18" customFormat="1" ht="15">
      <c r="A187" s="171"/>
      <c r="B187" s="172"/>
      <c r="C187" s="173"/>
      <c r="D187" s="173"/>
      <c r="E187" s="174"/>
      <c r="F187" s="172"/>
      <c r="G187" s="173"/>
    </row>
    <row r="188" spans="1:7" s="18" customFormat="1" ht="15">
      <c r="A188" s="171"/>
      <c r="B188" s="172"/>
      <c r="C188" s="173"/>
      <c r="D188" s="173"/>
      <c r="E188" s="174"/>
      <c r="F188" s="172"/>
      <c r="G188" s="173"/>
    </row>
    <row r="189" spans="1:7" s="18" customFormat="1" ht="15">
      <c r="A189" s="171"/>
      <c r="B189" s="172"/>
      <c r="C189" s="173"/>
      <c r="D189" s="173"/>
      <c r="E189" s="174"/>
      <c r="F189" s="172"/>
      <c r="G189" s="173"/>
    </row>
    <row r="190" spans="1:7" s="18" customFormat="1" ht="15">
      <c r="A190" s="171"/>
      <c r="B190" s="172"/>
      <c r="C190" s="173"/>
      <c r="D190" s="173"/>
      <c r="E190" s="174"/>
      <c r="F190" s="172"/>
      <c r="G190" s="173"/>
    </row>
    <row r="191" spans="1:7" s="18" customFormat="1" ht="15">
      <c r="A191" s="171"/>
      <c r="B191" s="172"/>
      <c r="C191" s="173"/>
      <c r="D191" s="173"/>
      <c r="E191" s="174"/>
      <c r="F191" s="172"/>
      <c r="G191" s="173"/>
    </row>
    <row r="192" spans="1:7" s="18" customFormat="1" ht="15">
      <c r="A192" s="171"/>
      <c r="B192" s="172"/>
      <c r="C192" s="173"/>
      <c r="D192" s="173"/>
      <c r="E192" s="174"/>
      <c r="F192" s="172"/>
      <c r="G192" s="173"/>
    </row>
    <row r="193" spans="1:7" s="18" customFormat="1" ht="15">
      <c r="A193" s="171"/>
      <c r="B193" s="172"/>
      <c r="C193" s="173"/>
      <c r="D193" s="173"/>
      <c r="E193" s="174"/>
      <c r="F193" s="172"/>
      <c r="G193" s="173"/>
    </row>
    <row r="194" spans="1:7" s="18" customFormat="1" ht="15">
      <c r="A194" s="171"/>
      <c r="B194" s="172"/>
      <c r="C194" s="173"/>
      <c r="D194" s="173"/>
      <c r="E194" s="174"/>
      <c r="F194" s="172"/>
      <c r="G194" s="173"/>
    </row>
    <row r="195" spans="2:4" ht="15">
      <c r="B195" s="31"/>
      <c r="C195" s="25"/>
      <c r="D195" s="25"/>
    </row>
    <row r="196" spans="2:4" ht="15">
      <c r="B196" s="31"/>
      <c r="C196" s="25"/>
      <c r="D196" s="25"/>
    </row>
    <row r="197" spans="2:4" ht="15">
      <c r="B197" s="31"/>
      <c r="C197" s="25"/>
      <c r="D197" s="25"/>
    </row>
    <row r="198" spans="2:4" ht="15">
      <c r="B198" s="31"/>
      <c r="C198" s="25"/>
      <c r="D198" s="25"/>
    </row>
    <row r="199" spans="2:4" ht="15">
      <c r="B199" s="31"/>
      <c r="C199" s="25"/>
      <c r="D199" s="25"/>
    </row>
    <row r="200" spans="2:4" ht="15">
      <c r="B200" s="31"/>
      <c r="C200" s="25"/>
      <c r="D200" s="25"/>
    </row>
    <row r="201" spans="2:4" ht="15">
      <c r="B201" s="31"/>
      <c r="C201" s="25"/>
      <c r="D201" s="25"/>
    </row>
    <row r="202" spans="2:4" ht="15">
      <c r="B202" s="31"/>
      <c r="C202" s="25"/>
      <c r="D202" s="25"/>
    </row>
    <row r="203" spans="2:4" ht="15">
      <c r="B203" s="31"/>
      <c r="C203" s="25"/>
      <c r="D203" s="25"/>
    </row>
    <row r="204" spans="2:4" ht="15">
      <c r="B204" s="31"/>
      <c r="C204" s="25"/>
      <c r="D204" s="25"/>
    </row>
    <row r="205" spans="2:4" ht="15">
      <c r="B205" s="31"/>
      <c r="C205" s="25"/>
      <c r="D205" s="25"/>
    </row>
    <row r="206" spans="2:4" ht="15">
      <c r="B206" s="31"/>
      <c r="C206" s="25"/>
      <c r="D206" s="25"/>
    </row>
    <row r="207" spans="2:4" ht="15">
      <c r="B207" s="31"/>
      <c r="C207" s="25"/>
      <c r="D207" s="25"/>
    </row>
    <row r="208" spans="2:4" ht="15">
      <c r="B208" s="31"/>
      <c r="C208" s="25"/>
      <c r="D208" s="25"/>
    </row>
    <row r="209" spans="2:4" ht="15">
      <c r="B209" s="31"/>
      <c r="C209" s="25"/>
      <c r="D209" s="25"/>
    </row>
    <row r="210" spans="2:4" ht="15">
      <c r="B210" s="31"/>
      <c r="C210" s="25"/>
      <c r="D210" s="25"/>
    </row>
    <row r="211" spans="2:4" ht="15">
      <c r="B211" s="31"/>
      <c r="C211" s="25"/>
      <c r="D211" s="25"/>
    </row>
    <row r="212" spans="2:4" ht="15">
      <c r="B212" s="31"/>
      <c r="C212" s="25"/>
      <c r="D212" s="25"/>
    </row>
    <row r="213" spans="2:4" ht="15">
      <c r="B213" s="31"/>
      <c r="C213" s="25"/>
      <c r="D213" s="25"/>
    </row>
    <row r="214" spans="2:4" ht="15">
      <c r="B214" s="31"/>
      <c r="C214" s="25"/>
      <c r="D214" s="25"/>
    </row>
    <row r="215" spans="2:4" ht="15">
      <c r="B215" s="31"/>
      <c r="C215" s="25"/>
      <c r="D215" s="25"/>
    </row>
    <row r="216" spans="2:4" ht="15">
      <c r="B216" s="31"/>
      <c r="C216" s="25"/>
      <c r="D216" s="25"/>
    </row>
    <row r="217" spans="2:4" ht="15">
      <c r="B217" s="31"/>
      <c r="C217" s="25"/>
      <c r="D217" s="25"/>
    </row>
    <row r="218" spans="2:4" ht="15">
      <c r="B218" s="31"/>
      <c r="C218" s="25"/>
      <c r="D218" s="25"/>
    </row>
    <row r="219" spans="2:4" ht="15">
      <c r="B219" s="31"/>
      <c r="C219" s="25"/>
      <c r="D219" s="25"/>
    </row>
    <row r="220" spans="2:4" ht="15">
      <c r="B220" s="31"/>
      <c r="C220" s="25"/>
      <c r="D220" s="25"/>
    </row>
    <row r="221" spans="2:4" ht="15">
      <c r="B221" s="31"/>
      <c r="C221" s="25"/>
      <c r="D221" s="25"/>
    </row>
    <row r="222" spans="2:4" ht="15">
      <c r="B222" s="31"/>
      <c r="C222" s="25"/>
      <c r="D222" s="25"/>
    </row>
    <row r="223" spans="2:4" ht="15">
      <c r="B223" s="31"/>
      <c r="C223" s="25"/>
      <c r="D223" s="25"/>
    </row>
    <row r="224" spans="2:4" ht="15">
      <c r="B224" s="31"/>
      <c r="C224" s="25"/>
      <c r="D224" s="25"/>
    </row>
    <row r="225" spans="2:4" ht="15">
      <c r="B225" s="31"/>
      <c r="C225" s="25"/>
      <c r="D225" s="25"/>
    </row>
    <row r="226" spans="2:4" ht="15">
      <c r="B226" s="31"/>
      <c r="C226" s="25"/>
      <c r="D226" s="25"/>
    </row>
    <row r="227" spans="2:4" ht="15">
      <c r="B227" s="31"/>
      <c r="C227" s="25"/>
      <c r="D227" s="25"/>
    </row>
    <row r="228" spans="2:4" ht="15">
      <c r="B228" s="31"/>
      <c r="C228" s="25"/>
      <c r="D228" s="25"/>
    </row>
    <row r="229" spans="2:4" ht="15">
      <c r="B229" s="31"/>
      <c r="C229" s="25"/>
      <c r="D229" s="25"/>
    </row>
    <row r="230" spans="2:4" ht="15">
      <c r="B230" s="31"/>
      <c r="C230" s="25"/>
      <c r="D230" s="25"/>
    </row>
    <row r="231" spans="2:4" ht="15">
      <c r="B231" s="31"/>
      <c r="C231" s="25"/>
      <c r="D231" s="25"/>
    </row>
    <row r="232" spans="2:4" ht="15">
      <c r="B232" s="31"/>
      <c r="C232" s="25"/>
      <c r="D232" s="25"/>
    </row>
    <row r="233" spans="2:4" ht="15">
      <c r="B233" s="31"/>
      <c r="C233" s="25"/>
      <c r="D233" s="25"/>
    </row>
  </sheetData>
  <sheetProtection/>
  <mergeCells count="41">
    <mergeCell ref="B27:B30"/>
    <mergeCell ref="B33:B34"/>
    <mergeCell ref="B58:B60"/>
    <mergeCell ref="B2:B5"/>
    <mergeCell ref="B6:B7"/>
    <mergeCell ref="B8:B14"/>
    <mergeCell ref="B15:B20"/>
    <mergeCell ref="B21:B23"/>
    <mergeCell ref="B24:B26"/>
    <mergeCell ref="B45:B46"/>
    <mergeCell ref="B47:B52"/>
    <mergeCell ref="B35:B36"/>
    <mergeCell ref="B37:B38"/>
    <mergeCell ref="B147:B148"/>
    <mergeCell ref="B69:B75"/>
    <mergeCell ref="B41:B44"/>
    <mergeCell ref="B39:B40"/>
    <mergeCell ref="B53:B57"/>
    <mergeCell ref="B65:B66"/>
    <mergeCell ref="B67:B68"/>
    <mergeCell ref="B170:B171"/>
    <mergeCell ref="B128:B130"/>
    <mergeCell ref="B131:B135"/>
    <mergeCell ref="B136:B140"/>
    <mergeCell ref="B141:B146"/>
    <mergeCell ref="B149:B151"/>
    <mergeCell ref="B152:B153"/>
    <mergeCell ref="B154:B162"/>
    <mergeCell ref="B82:B85"/>
    <mergeCell ref="B91:B95"/>
    <mergeCell ref="B96:B99"/>
    <mergeCell ref="B100:B107"/>
    <mergeCell ref="B62:B64"/>
    <mergeCell ref="B76:B81"/>
    <mergeCell ref="B108:B112"/>
    <mergeCell ref="B163:B164"/>
    <mergeCell ref="B86:B90"/>
    <mergeCell ref="B166:B169"/>
    <mergeCell ref="B116:B124"/>
    <mergeCell ref="B125:B127"/>
    <mergeCell ref="B113:B115"/>
  </mergeCells>
  <printOptions/>
  <pageMargins left="0.7" right="0.7" top="0.75" bottom="0.75" header="0.3" footer="0.3"/>
  <pageSetup horizontalDpi="300" verticalDpi="300" orientation="landscape" paperSize="9" scale="99" r:id="rId1"/>
  <colBreaks count="1" manualBreakCount="1">
    <brk id="4" max="65535"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B2:M51"/>
  <sheetViews>
    <sheetView zoomScale="80" zoomScaleNormal="80" zoomScalePageLayoutView="0" workbookViewId="0" topLeftCell="A10">
      <selection activeCell="A1" sqref="A1"/>
    </sheetView>
  </sheetViews>
  <sheetFormatPr defaultColWidth="9.140625" defaultRowHeight="15"/>
  <cols>
    <col min="1" max="1" width="9.140625" style="34" customWidth="1"/>
    <col min="2" max="2" width="14.28125" style="34" bestFit="1" customWidth="1"/>
    <col min="3" max="3" width="19.140625" style="34" bestFit="1" customWidth="1"/>
    <col min="4" max="4" width="20.140625" style="34" customWidth="1"/>
    <col min="5" max="5" width="28.140625" style="34" customWidth="1"/>
    <col min="6" max="6" width="15.7109375" style="34" bestFit="1" customWidth="1"/>
    <col min="7" max="7" width="9.140625" style="34" customWidth="1"/>
    <col min="8" max="8" width="12.28125" style="34" bestFit="1" customWidth="1"/>
    <col min="9" max="9" width="14.8515625" style="34" bestFit="1" customWidth="1"/>
    <col min="10" max="10" width="26.57421875" style="34" customWidth="1"/>
    <col min="11" max="11" width="19.7109375" style="34" customWidth="1"/>
    <col min="12" max="12" width="29.00390625" style="34" bestFit="1" customWidth="1"/>
    <col min="13" max="16384" width="9.140625" style="34" customWidth="1"/>
  </cols>
  <sheetData>
    <row r="1" ht="15" thickBot="1"/>
    <row r="2" spans="2:6" ht="21" thickBot="1">
      <c r="B2" s="235" t="s">
        <v>102</v>
      </c>
      <c r="C2" s="236"/>
      <c r="D2" s="236"/>
      <c r="E2" s="236"/>
      <c r="F2" s="237"/>
    </row>
    <row r="3" spans="8:13" ht="14.25">
      <c r="H3" s="35"/>
      <c r="I3" s="35"/>
      <c r="J3" s="35"/>
      <c r="K3" s="35"/>
      <c r="L3" s="35"/>
      <c r="M3" s="35"/>
    </row>
    <row r="4" spans="2:13" ht="30" customHeight="1">
      <c r="B4" s="76"/>
      <c r="C4" s="228" t="s">
        <v>729</v>
      </c>
      <c r="D4" s="228" t="s">
        <v>730</v>
      </c>
      <c r="E4" s="71" t="s">
        <v>731</v>
      </c>
      <c r="F4" s="228" t="s">
        <v>732</v>
      </c>
      <c r="H4" s="39"/>
      <c r="I4" s="75"/>
      <c r="J4" s="75"/>
      <c r="K4" s="36"/>
      <c r="L4" s="75"/>
      <c r="M4" s="35"/>
    </row>
    <row r="5" spans="2:13" ht="15">
      <c r="B5" s="41"/>
      <c r="C5" s="229"/>
      <c r="D5" s="232"/>
      <c r="E5" s="77" t="s">
        <v>23</v>
      </c>
      <c r="F5" s="232"/>
      <c r="H5" s="39"/>
      <c r="I5" s="102"/>
      <c r="J5" s="75"/>
      <c r="K5" s="103"/>
      <c r="L5" s="75"/>
      <c r="M5" s="35"/>
    </row>
    <row r="6" spans="2:13" ht="15" customHeight="1">
      <c r="B6" s="41"/>
      <c r="C6" s="229"/>
      <c r="D6" s="232"/>
      <c r="E6" s="228" t="s">
        <v>733</v>
      </c>
      <c r="F6" s="82" t="s">
        <v>24</v>
      </c>
      <c r="H6" s="39"/>
      <c r="I6" s="102"/>
      <c r="J6" s="75"/>
      <c r="K6" s="75"/>
      <c r="L6" s="104"/>
      <c r="M6" s="35"/>
    </row>
    <row r="7" spans="2:13" ht="15">
      <c r="B7" s="41"/>
      <c r="C7" s="229"/>
      <c r="D7" s="80" t="s">
        <v>26</v>
      </c>
      <c r="E7" s="232"/>
      <c r="F7" s="41"/>
      <c r="H7" s="39"/>
      <c r="I7" s="102"/>
      <c r="J7" s="103"/>
      <c r="K7" s="75"/>
      <c r="L7" s="39"/>
      <c r="M7" s="35"/>
    </row>
    <row r="8" spans="2:13" ht="15">
      <c r="B8" s="41"/>
      <c r="C8" s="229"/>
      <c r="D8" s="70"/>
      <c r="E8" s="77" t="s">
        <v>27</v>
      </c>
      <c r="F8" s="43"/>
      <c r="H8" s="39"/>
      <c r="I8" s="102"/>
      <c r="J8" s="36"/>
      <c r="K8" s="103"/>
      <c r="L8" s="39"/>
      <c r="M8" s="35"/>
    </row>
    <row r="9" spans="2:13" ht="15" customHeight="1">
      <c r="B9" s="38"/>
      <c r="C9" s="81" t="s">
        <v>25</v>
      </c>
      <c r="D9" s="224" t="s">
        <v>734</v>
      </c>
      <c r="E9" s="224" t="s">
        <v>735</v>
      </c>
      <c r="F9" s="224" t="s">
        <v>736</v>
      </c>
      <c r="H9" s="36"/>
      <c r="I9" s="104"/>
      <c r="J9" s="75"/>
      <c r="K9" s="75"/>
      <c r="L9" s="75"/>
      <c r="M9" s="35"/>
    </row>
    <row r="10" spans="2:13" ht="15" customHeight="1">
      <c r="B10" s="232" t="s">
        <v>737</v>
      </c>
      <c r="C10" s="37"/>
      <c r="D10" s="225"/>
      <c r="E10" s="225"/>
      <c r="F10" s="225"/>
      <c r="H10" s="75"/>
      <c r="I10" s="36"/>
      <c r="J10" s="75"/>
      <c r="K10" s="75"/>
      <c r="L10" s="75"/>
      <c r="M10" s="35"/>
    </row>
    <row r="11" spans="2:13" ht="15">
      <c r="B11" s="232"/>
      <c r="C11" s="37"/>
      <c r="D11" s="225"/>
      <c r="E11" s="78" t="s">
        <v>28</v>
      </c>
      <c r="F11" s="225"/>
      <c r="H11" s="75"/>
      <c r="I11" s="36"/>
      <c r="J11" s="75"/>
      <c r="K11" s="103"/>
      <c r="L11" s="75"/>
      <c r="M11" s="35"/>
    </row>
    <row r="12" spans="2:13" ht="15" customHeight="1">
      <c r="B12" s="232"/>
      <c r="C12" s="37"/>
      <c r="D12" s="225"/>
      <c r="E12" s="224" t="s">
        <v>738</v>
      </c>
      <c r="F12" s="225"/>
      <c r="H12" s="75"/>
      <c r="I12" s="36"/>
      <c r="J12" s="75"/>
      <c r="K12" s="75"/>
      <c r="L12" s="75"/>
      <c r="M12" s="35"/>
    </row>
    <row r="13" spans="2:13" ht="15">
      <c r="B13" s="82" t="s">
        <v>30</v>
      </c>
      <c r="C13" s="37"/>
      <c r="D13" s="79" t="s">
        <v>29</v>
      </c>
      <c r="E13" s="225"/>
      <c r="F13" s="225"/>
      <c r="H13" s="104"/>
      <c r="I13" s="36"/>
      <c r="J13" s="103"/>
      <c r="K13" s="75"/>
      <c r="L13" s="75"/>
      <c r="M13" s="35"/>
    </row>
    <row r="14" spans="2:13" ht="15">
      <c r="B14" s="38"/>
      <c r="C14" s="47"/>
      <c r="D14" s="44"/>
      <c r="E14" s="78" t="s">
        <v>31</v>
      </c>
      <c r="F14" s="225"/>
      <c r="H14" s="36"/>
      <c r="I14" s="36"/>
      <c r="J14" s="36"/>
      <c r="K14" s="103"/>
      <c r="L14" s="75"/>
      <c r="M14" s="35"/>
    </row>
    <row r="15" spans="2:13" ht="15" customHeight="1">
      <c r="B15" s="38"/>
      <c r="C15" s="244" t="s">
        <v>739</v>
      </c>
      <c r="D15" s="224" t="s">
        <v>740</v>
      </c>
      <c r="E15" s="224" t="s">
        <v>741</v>
      </c>
      <c r="F15" s="83" t="s">
        <v>32</v>
      </c>
      <c r="H15" s="36"/>
      <c r="I15" s="51"/>
      <c r="J15" s="75"/>
      <c r="K15" s="75"/>
      <c r="L15" s="104"/>
      <c r="M15" s="35"/>
    </row>
    <row r="16" spans="2:13" ht="15">
      <c r="B16" s="38"/>
      <c r="C16" s="245"/>
      <c r="D16" s="225"/>
      <c r="E16" s="225"/>
      <c r="F16" s="45"/>
      <c r="H16" s="36"/>
      <c r="I16" s="51"/>
      <c r="J16" s="75"/>
      <c r="K16" s="75"/>
      <c r="L16" s="39"/>
      <c r="M16" s="35"/>
    </row>
    <row r="17" spans="2:13" ht="15">
      <c r="B17" s="41"/>
      <c r="C17" s="245"/>
      <c r="D17" s="225"/>
      <c r="E17" s="79" t="s">
        <v>34</v>
      </c>
      <c r="F17" s="45"/>
      <c r="H17" s="39"/>
      <c r="I17" s="51"/>
      <c r="J17" s="75"/>
      <c r="K17" s="103"/>
      <c r="L17" s="39"/>
      <c r="M17" s="35"/>
    </row>
    <row r="18" spans="2:13" ht="15" customHeight="1">
      <c r="B18" s="41"/>
      <c r="C18" s="245"/>
      <c r="D18" s="225"/>
      <c r="E18" s="224" t="s">
        <v>742</v>
      </c>
      <c r="F18" s="45"/>
      <c r="H18" s="39"/>
      <c r="I18" s="51"/>
      <c r="J18" s="75"/>
      <c r="K18" s="75"/>
      <c r="L18" s="39"/>
      <c r="M18" s="35"/>
    </row>
    <row r="19" spans="2:13" ht="15">
      <c r="B19" s="41"/>
      <c r="C19" s="79" t="s">
        <v>35</v>
      </c>
      <c r="D19" s="79" t="s">
        <v>33</v>
      </c>
      <c r="E19" s="225"/>
      <c r="F19" s="45"/>
      <c r="H19" s="39"/>
      <c r="I19" s="103"/>
      <c r="J19" s="103"/>
      <c r="K19" s="75"/>
      <c r="L19" s="39"/>
      <c r="M19" s="35"/>
    </row>
    <row r="20" spans="2:13" ht="15">
      <c r="B20" s="41"/>
      <c r="C20" s="79"/>
      <c r="D20" s="79"/>
      <c r="E20" s="225"/>
      <c r="F20" s="45"/>
      <c r="H20" s="39"/>
      <c r="I20" s="103"/>
      <c r="J20" s="103"/>
      <c r="K20" s="75"/>
      <c r="L20" s="39"/>
      <c r="M20" s="35"/>
    </row>
    <row r="21" spans="2:13" ht="15">
      <c r="B21" s="38"/>
      <c r="C21" s="45"/>
      <c r="D21" s="46"/>
      <c r="E21" s="79" t="s">
        <v>36</v>
      </c>
      <c r="F21" s="45"/>
      <c r="H21" s="36"/>
      <c r="I21" s="39"/>
      <c r="J21" s="39"/>
      <c r="K21" s="103"/>
      <c r="L21" s="39"/>
      <c r="M21" s="35"/>
    </row>
    <row r="22" spans="2:13" ht="15">
      <c r="B22" s="38"/>
      <c r="C22" s="45"/>
      <c r="D22" s="238" t="s">
        <v>743</v>
      </c>
      <c r="E22" s="239"/>
      <c r="F22" s="44"/>
      <c r="H22" s="36"/>
      <c r="I22" s="39"/>
      <c r="J22" s="51"/>
      <c r="K22" s="51"/>
      <c r="L22" s="36"/>
      <c r="M22" s="35"/>
    </row>
    <row r="23" spans="2:13" ht="15">
      <c r="B23" s="52"/>
      <c r="C23" s="48"/>
      <c r="D23" s="240" t="s">
        <v>37</v>
      </c>
      <c r="E23" s="241"/>
      <c r="F23" s="48"/>
      <c r="H23" s="36"/>
      <c r="I23" s="36"/>
      <c r="J23" s="105"/>
      <c r="K23" s="105"/>
      <c r="L23" s="36"/>
      <c r="M23" s="35"/>
    </row>
    <row r="24" spans="8:13" ht="14.25">
      <c r="H24" s="35"/>
      <c r="I24" s="35"/>
      <c r="J24" s="35"/>
      <c r="K24" s="35"/>
      <c r="L24" s="35"/>
      <c r="M24" s="35"/>
    </row>
    <row r="25" spans="8:13" ht="15">
      <c r="H25" s="36"/>
      <c r="I25" s="36"/>
      <c r="J25" s="36"/>
      <c r="K25" s="36"/>
      <c r="L25" s="36"/>
      <c r="M25" s="35"/>
    </row>
    <row r="26" spans="2:13" ht="30" customHeight="1">
      <c r="B26" s="230" t="s">
        <v>737</v>
      </c>
      <c r="C26" s="230" t="s">
        <v>729</v>
      </c>
      <c r="D26" s="230" t="s">
        <v>730</v>
      </c>
      <c r="E26" s="152" t="s">
        <v>731</v>
      </c>
      <c r="F26" s="230" t="s">
        <v>732</v>
      </c>
      <c r="H26" s="36"/>
      <c r="I26" s="36"/>
      <c r="J26" s="39"/>
      <c r="K26" s="39"/>
      <c r="L26" s="39"/>
      <c r="M26" s="35"/>
    </row>
    <row r="27" spans="2:13" ht="15">
      <c r="B27" s="231"/>
      <c r="C27" s="231"/>
      <c r="D27" s="231"/>
      <c r="E27" s="77" t="s">
        <v>23</v>
      </c>
      <c r="F27" s="231"/>
      <c r="H27" s="36"/>
      <c r="I27" s="36"/>
      <c r="J27" s="36"/>
      <c r="K27" s="36"/>
      <c r="L27" s="36"/>
      <c r="M27" s="35"/>
    </row>
    <row r="28" spans="2:13" ht="15">
      <c r="B28" s="231"/>
      <c r="C28" s="231"/>
      <c r="D28" s="231"/>
      <c r="E28" s="40">
        <f>Variables!D9</f>
        <v>0</v>
      </c>
      <c r="F28" s="92" t="s">
        <v>24</v>
      </c>
      <c r="H28" s="36"/>
      <c r="I28" s="39"/>
      <c r="J28" s="36"/>
      <c r="K28" s="39"/>
      <c r="L28" s="36"/>
      <c r="M28" s="35"/>
    </row>
    <row r="29" spans="2:13" ht="15" customHeight="1">
      <c r="B29" s="231"/>
      <c r="C29" s="92" t="s">
        <v>25</v>
      </c>
      <c r="D29" s="80" t="s">
        <v>26</v>
      </c>
      <c r="E29" s="230" t="s">
        <v>733</v>
      </c>
      <c r="F29" s="246">
        <f>Variables!D21</f>
        <v>0</v>
      </c>
      <c r="H29" s="36"/>
      <c r="I29" s="36"/>
      <c r="J29" s="36"/>
      <c r="K29" s="36"/>
      <c r="L29" s="36"/>
      <c r="M29" s="35"/>
    </row>
    <row r="30" spans="2:13" ht="15">
      <c r="B30" s="231"/>
      <c r="C30" s="246">
        <f>Variables!D15</f>
        <v>0</v>
      </c>
      <c r="D30" s="246">
        <f>Variables!D11</f>
        <v>0</v>
      </c>
      <c r="E30" s="231"/>
      <c r="F30" s="246"/>
      <c r="H30" s="36"/>
      <c r="I30" s="36"/>
      <c r="J30" s="39"/>
      <c r="K30" s="36"/>
      <c r="L30" s="36"/>
      <c r="M30" s="35"/>
    </row>
    <row r="31" spans="2:13" ht="15">
      <c r="B31" s="231"/>
      <c r="C31" s="246"/>
      <c r="D31" s="246"/>
      <c r="E31" s="77" t="s">
        <v>27</v>
      </c>
      <c r="F31" s="246"/>
      <c r="H31" s="36"/>
      <c r="I31" s="36"/>
      <c r="J31" s="36"/>
      <c r="K31" s="36"/>
      <c r="L31" s="36"/>
      <c r="M31" s="35"/>
    </row>
    <row r="32" spans="2:13" ht="15">
      <c r="B32" s="231"/>
      <c r="C32" s="246"/>
      <c r="D32" s="247"/>
      <c r="E32" s="40">
        <f>Variables!D10</f>
        <v>0</v>
      </c>
      <c r="F32" s="247"/>
      <c r="H32" s="39"/>
      <c r="I32" s="36"/>
      <c r="J32" s="36"/>
      <c r="K32" s="39"/>
      <c r="L32" s="36"/>
      <c r="M32" s="35"/>
    </row>
    <row r="33" spans="2:13" ht="15" customHeight="1">
      <c r="B33" s="231"/>
      <c r="C33" s="246"/>
      <c r="D33" s="226" t="s">
        <v>734</v>
      </c>
      <c r="E33" s="226" t="s">
        <v>735</v>
      </c>
      <c r="F33" s="226" t="s">
        <v>736</v>
      </c>
      <c r="H33" s="39"/>
      <c r="I33" s="36"/>
      <c r="J33" s="36"/>
      <c r="K33" s="36"/>
      <c r="L33" s="39"/>
      <c r="M33" s="35"/>
    </row>
    <row r="34" spans="2:13" ht="15">
      <c r="B34" s="231"/>
      <c r="C34" s="246"/>
      <c r="D34" s="227"/>
      <c r="E34" s="227"/>
      <c r="F34" s="227"/>
      <c r="H34" s="36"/>
      <c r="I34" s="36"/>
      <c r="J34" s="39"/>
      <c r="K34" s="39"/>
      <c r="L34" s="39"/>
      <c r="M34" s="35"/>
    </row>
    <row r="35" spans="2:13" ht="15">
      <c r="B35" s="231"/>
      <c r="C35" s="246"/>
      <c r="D35" s="227"/>
      <c r="E35" s="79" t="s">
        <v>28</v>
      </c>
      <c r="F35" s="227"/>
      <c r="H35" s="36"/>
      <c r="I35" s="39"/>
      <c r="J35" s="36"/>
      <c r="K35" s="36"/>
      <c r="L35" s="36"/>
      <c r="M35" s="35"/>
    </row>
    <row r="36" spans="2:13" ht="15">
      <c r="B36" s="231"/>
      <c r="C36" s="246"/>
      <c r="D36" s="78" t="s">
        <v>29</v>
      </c>
      <c r="E36" s="46">
        <f>Variables!D12</f>
        <v>0</v>
      </c>
      <c r="F36" s="227"/>
      <c r="H36" s="36"/>
      <c r="I36" s="39"/>
      <c r="J36" s="233"/>
      <c r="K36" s="233"/>
      <c r="L36" s="36"/>
      <c r="M36" s="35"/>
    </row>
    <row r="37" spans="2:13" ht="15" customHeight="1">
      <c r="B37" s="77" t="s">
        <v>30</v>
      </c>
      <c r="C37" s="246"/>
      <c r="D37" s="50">
        <f>Variables!D14</f>
        <v>0</v>
      </c>
      <c r="E37" s="226" t="s">
        <v>738</v>
      </c>
      <c r="F37" s="227"/>
      <c r="H37" s="36"/>
      <c r="I37" s="36"/>
      <c r="J37" s="36"/>
      <c r="K37" s="36"/>
      <c r="L37" s="36"/>
      <c r="M37" s="35"/>
    </row>
    <row r="38" spans="2:13" ht="15">
      <c r="B38" s="246">
        <f>Variables!D4</f>
        <v>0</v>
      </c>
      <c r="C38" s="246"/>
      <c r="D38" s="50"/>
      <c r="E38" s="227"/>
      <c r="F38" s="227"/>
      <c r="H38" s="36"/>
      <c r="I38" s="36"/>
      <c r="J38" s="234"/>
      <c r="K38" s="234"/>
      <c r="L38" s="39"/>
      <c r="M38" s="35"/>
    </row>
    <row r="39" spans="2:13" ht="15">
      <c r="B39" s="246"/>
      <c r="C39" s="246"/>
      <c r="D39" s="50"/>
      <c r="E39" s="79" t="s">
        <v>31</v>
      </c>
      <c r="F39" s="227"/>
      <c r="H39" s="35"/>
      <c r="I39" s="35"/>
      <c r="J39" s="35"/>
      <c r="K39" s="35"/>
      <c r="L39" s="35"/>
      <c r="M39" s="35"/>
    </row>
    <row r="40" spans="2:13" ht="15">
      <c r="B40" s="246"/>
      <c r="C40" s="247"/>
      <c r="D40" s="50"/>
      <c r="E40" s="46">
        <f>Variables!D13</f>
        <v>0</v>
      </c>
      <c r="F40" s="227"/>
      <c r="H40" s="35"/>
      <c r="I40" s="35"/>
      <c r="J40" s="35"/>
      <c r="K40" s="35"/>
      <c r="L40" s="35"/>
      <c r="M40" s="35"/>
    </row>
    <row r="41" spans="2:6" ht="15" customHeight="1">
      <c r="B41" s="246"/>
      <c r="C41" s="250" t="s">
        <v>739</v>
      </c>
      <c r="D41" s="226" t="s">
        <v>740</v>
      </c>
      <c r="E41" s="226" t="s">
        <v>741</v>
      </c>
      <c r="F41" s="78" t="s">
        <v>32</v>
      </c>
    </row>
    <row r="42" spans="2:6" ht="15" customHeight="1">
      <c r="B42" s="246"/>
      <c r="C42" s="251"/>
      <c r="D42" s="227"/>
      <c r="E42" s="227"/>
      <c r="F42" s="248">
        <f>Variables!D22</f>
        <v>0</v>
      </c>
    </row>
    <row r="43" spans="2:6" ht="15">
      <c r="B43" s="246"/>
      <c r="C43" s="251"/>
      <c r="D43" s="79" t="s">
        <v>33</v>
      </c>
      <c r="E43" s="79" t="s">
        <v>34</v>
      </c>
      <c r="F43" s="248"/>
    </row>
    <row r="44" spans="2:6" ht="15">
      <c r="B44" s="246"/>
      <c r="C44" s="251"/>
      <c r="D44" s="248">
        <f>Variables!D19</f>
        <v>0</v>
      </c>
      <c r="E44" s="50">
        <f>Variables!D17</f>
        <v>0</v>
      </c>
      <c r="F44" s="248"/>
    </row>
    <row r="45" spans="2:6" ht="15" customHeight="1">
      <c r="B45" s="246"/>
      <c r="C45" s="79" t="s">
        <v>35</v>
      </c>
      <c r="D45" s="248"/>
      <c r="E45" s="226" t="s">
        <v>742</v>
      </c>
      <c r="F45" s="248"/>
    </row>
    <row r="46" spans="2:6" ht="15" customHeight="1">
      <c r="B46" s="246"/>
      <c r="C46" s="248">
        <f>Variables!D16</f>
        <v>0</v>
      </c>
      <c r="D46" s="248"/>
      <c r="E46" s="227"/>
      <c r="F46" s="248"/>
    </row>
    <row r="47" spans="2:6" ht="15">
      <c r="B47" s="246"/>
      <c r="C47" s="248"/>
      <c r="D47" s="248"/>
      <c r="E47" s="79" t="s">
        <v>36</v>
      </c>
      <c r="F47" s="248"/>
    </row>
    <row r="48" spans="2:6" ht="15">
      <c r="B48" s="246"/>
      <c r="C48" s="248"/>
      <c r="D48" s="249"/>
      <c r="E48" s="46">
        <f>Variables!D18</f>
        <v>0</v>
      </c>
      <c r="F48" s="248"/>
    </row>
    <row r="49" spans="2:6" ht="15">
      <c r="B49" s="246"/>
      <c r="C49" s="248"/>
      <c r="D49" s="254" t="s">
        <v>743</v>
      </c>
      <c r="E49" s="255"/>
      <c r="F49" s="248"/>
    </row>
    <row r="50" spans="2:6" ht="15">
      <c r="B50" s="246"/>
      <c r="C50" s="248"/>
      <c r="D50" s="242" t="s">
        <v>37</v>
      </c>
      <c r="E50" s="243"/>
      <c r="F50" s="248"/>
    </row>
    <row r="51" spans="2:6" ht="15">
      <c r="B51" s="247"/>
      <c r="C51" s="249"/>
      <c r="D51" s="252">
        <f>Variables!D20</f>
        <v>0</v>
      </c>
      <c r="E51" s="253"/>
      <c r="F51" s="249"/>
    </row>
  </sheetData>
  <sheetProtection/>
  <mergeCells count="41">
    <mergeCell ref="D49:E49"/>
    <mergeCell ref="D4:D6"/>
    <mergeCell ref="B38:B51"/>
    <mergeCell ref="D30:D32"/>
    <mergeCell ref="F29:F32"/>
    <mergeCell ref="F42:F51"/>
    <mergeCell ref="D44:D48"/>
    <mergeCell ref="C46:C51"/>
    <mergeCell ref="C30:C40"/>
    <mergeCell ref="C41:C44"/>
    <mergeCell ref="D51:E51"/>
    <mergeCell ref="D26:D28"/>
    <mergeCell ref="B2:F2"/>
    <mergeCell ref="D22:E22"/>
    <mergeCell ref="D23:E23"/>
    <mergeCell ref="D50:E50"/>
    <mergeCell ref="E12:E13"/>
    <mergeCell ref="F9:F14"/>
    <mergeCell ref="C15:C18"/>
    <mergeCell ref="D15:D18"/>
    <mergeCell ref="E41:E42"/>
    <mergeCell ref="E6:E7"/>
    <mergeCell ref="J36:K36"/>
    <mergeCell ref="J38:K38"/>
    <mergeCell ref="B10:B12"/>
    <mergeCell ref="D9:D12"/>
    <mergeCell ref="E9:E10"/>
    <mergeCell ref="E15:E16"/>
    <mergeCell ref="E29:E30"/>
    <mergeCell ref="B26:B36"/>
    <mergeCell ref="E37:E38"/>
    <mergeCell ref="E18:E20"/>
    <mergeCell ref="D41:D42"/>
    <mergeCell ref="F33:F40"/>
    <mergeCell ref="E45:E46"/>
    <mergeCell ref="C4:C8"/>
    <mergeCell ref="E33:E34"/>
    <mergeCell ref="D33:D35"/>
    <mergeCell ref="C26:C28"/>
    <mergeCell ref="F26:F27"/>
    <mergeCell ref="F4:F5"/>
  </mergeCells>
  <hyperlinks>
    <hyperlink ref="E5" location="Variables!A9" display="(A8)"/>
    <hyperlink ref="E8" location="Variables!A10" display="(A9)"/>
    <hyperlink ref="E11" location="Variables!A12" display="(A11)"/>
    <hyperlink ref="E14" location="Variables!A13" display="(A12)"/>
    <hyperlink ref="E17" location="Variables!A17" display="(A16)"/>
    <hyperlink ref="E21" location="Variables!A18" display="(A17)"/>
    <hyperlink ref="D23:E23" location="Variables!A20" display="(A19=A15-A18)"/>
    <hyperlink ref="D19" location="Variables!A19" display="(A18=A16+A17)"/>
    <hyperlink ref="D13" location="Variables!A14" display="(A13=A11+A12)"/>
    <hyperlink ref="D7" location="Variables!A11" display="(A10=A8+A9)"/>
    <hyperlink ref="C9" location="Variables!A15" display="(A14=A10+A13)"/>
    <hyperlink ref="C19" location="Variables!A16" display="(A15=A3-A14)"/>
    <hyperlink ref="F6" location="Variables!A21" display="(A20=A8+A9)"/>
    <hyperlink ref="F15" location="Variables!A22" display="(A21=A3-A20)"/>
    <hyperlink ref="B37" location="Variables!A4" display="(A3)"/>
    <hyperlink ref="C29" location="Variables!A15" display="(A14=A10+A13)"/>
    <hyperlink ref="C45" location="Variables!A16" display="(A15=A3-A14)"/>
    <hyperlink ref="D29" location="Variables!A11" display="(A10=A8+A9)"/>
    <hyperlink ref="D36" location="Variables!A14" display="(A13=A11+A12)"/>
    <hyperlink ref="D43" location="Variables!A19" display="(A18=A16+A17)"/>
    <hyperlink ref="D50:E50" location="Variables!A20" display="(A19=A15-A18)"/>
    <hyperlink ref="E47" location="Variables!A18" display="(A17)"/>
    <hyperlink ref="E43" location="Variables!A17" display="(A16)"/>
    <hyperlink ref="E39" location="Variables!A13" display="(A12)"/>
    <hyperlink ref="E35" location="Variables!A12" display="(A11)"/>
    <hyperlink ref="E31" location="Variables!A10" display="(A9)"/>
    <hyperlink ref="E27" location="Variables!A9" display="(A8)"/>
    <hyperlink ref="F28" location="Variables!A21" display="(A20=A8+A9)"/>
    <hyperlink ref="F41" location="Variables!A22" display="(A21=A3-A20)"/>
    <hyperlink ref="B13" location="Variables!A4" display="(A3)"/>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2:G53"/>
  <sheetViews>
    <sheetView zoomScale="80" zoomScaleNormal="80" zoomScalePageLayoutView="0" workbookViewId="0" topLeftCell="A1">
      <selection activeCell="A1" sqref="A1"/>
    </sheetView>
  </sheetViews>
  <sheetFormatPr defaultColWidth="9.140625" defaultRowHeight="15"/>
  <cols>
    <col min="1" max="1" width="10.00390625" style="74" customWidth="1"/>
    <col min="2" max="2" width="14.28125" style="74" bestFit="1" customWidth="1"/>
    <col min="3" max="3" width="19.140625" style="74" bestFit="1" customWidth="1"/>
    <col min="4" max="4" width="20.7109375" style="74" bestFit="1" customWidth="1"/>
    <col min="5" max="5" width="36.421875" style="74" customWidth="1"/>
    <col min="6" max="6" width="29.28125" style="62" customWidth="1"/>
    <col min="7" max="7" width="17.140625" style="62" customWidth="1"/>
    <col min="8" max="16384" width="9.140625" style="62" customWidth="1"/>
  </cols>
  <sheetData>
    <row r="1" ht="15.75" thickBot="1"/>
    <row r="2" spans="2:7" s="34" customFormat="1" ht="21" thickBot="1">
      <c r="B2" s="235" t="s">
        <v>103</v>
      </c>
      <c r="C2" s="236"/>
      <c r="D2" s="236"/>
      <c r="E2" s="236"/>
      <c r="F2" s="236"/>
      <c r="G2" s="237"/>
    </row>
    <row r="3" spans="1:5" ht="15">
      <c r="A3" s="73"/>
      <c r="B3" s="73"/>
      <c r="C3" s="73"/>
      <c r="D3" s="73"/>
      <c r="E3" s="75"/>
    </row>
    <row r="4" spans="1:7" ht="30" customHeight="1">
      <c r="A4" s="73"/>
      <c r="B4" s="228" t="s">
        <v>1011</v>
      </c>
      <c r="C4" s="228" t="s">
        <v>729</v>
      </c>
      <c r="D4" s="228" t="s">
        <v>730</v>
      </c>
      <c r="E4" s="71" t="s">
        <v>731</v>
      </c>
      <c r="F4" s="228" t="s">
        <v>994</v>
      </c>
      <c r="G4" s="228" t="s">
        <v>732</v>
      </c>
    </row>
    <row r="5" spans="1:7" ht="13.5" customHeight="1">
      <c r="A5" s="73"/>
      <c r="B5" s="232"/>
      <c r="C5" s="232"/>
      <c r="D5" s="232"/>
      <c r="E5" s="89" t="s">
        <v>23</v>
      </c>
      <c r="F5" s="232"/>
      <c r="G5" s="232"/>
    </row>
    <row r="6" spans="1:7" ht="15" customHeight="1">
      <c r="A6" s="73"/>
      <c r="B6" s="232"/>
      <c r="C6" s="232"/>
      <c r="D6" s="232"/>
      <c r="E6" s="228" t="s">
        <v>733</v>
      </c>
      <c r="F6" s="93" t="s">
        <v>42</v>
      </c>
      <c r="G6" s="93" t="s">
        <v>42</v>
      </c>
    </row>
    <row r="7" spans="1:7" ht="15" customHeight="1">
      <c r="A7" s="73"/>
      <c r="B7" s="232"/>
      <c r="C7" s="232"/>
      <c r="D7" s="85" t="s">
        <v>26</v>
      </c>
      <c r="E7" s="232"/>
      <c r="F7" s="224" t="s">
        <v>995</v>
      </c>
      <c r="G7" s="224" t="s">
        <v>1013</v>
      </c>
    </row>
    <row r="8" spans="1:7" ht="15">
      <c r="A8" s="73"/>
      <c r="B8" s="232"/>
      <c r="C8" s="232"/>
      <c r="D8" s="85"/>
      <c r="E8" s="232"/>
      <c r="F8" s="229"/>
      <c r="G8" s="225"/>
    </row>
    <row r="9" spans="1:7" ht="15">
      <c r="A9" s="73"/>
      <c r="B9" s="232"/>
      <c r="C9" s="232"/>
      <c r="D9" s="85"/>
      <c r="E9" s="256" t="s">
        <v>40</v>
      </c>
      <c r="F9" s="229"/>
      <c r="G9" s="225"/>
    </row>
    <row r="10" spans="1:7" ht="15">
      <c r="A10" s="73"/>
      <c r="B10" s="232"/>
      <c r="C10" s="82" t="s">
        <v>25</v>
      </c>
      <c r="D10" s="41"/>
      <c r="E10" s="257"/>
      <c r="F10" s="90" t="s">
        <v>41</v>
      </c>
      <c r="G10" s="225"/>
    </row>
    <row r="11" spans="1:7" ht="15">
      <c r="A11" s="73"/>
      <c r="B11" s="232"/>
      <c r="C11" s="38"/>
      <c r="D11" s="224" t="s">
        <v>734</v>
      </c>
      <c r="E11" s="224" t="s">
        <v>735</v>
      </c>
      <c r="F11" s="224" t="s">
        <v>996</v>
      </c>
      <c r="G11" s="225"/>
    </row>
    <row r="12" spans="1:7" ht="15">
      <c r="A12" s="73"/>
      <c r="B12" s="232"/>
      <c r="C12" s="38"/>
      <c r="D12" s="225"/>
      <c r="E12" s="225"/>
      <c r="F12" s="225"/>
      <c r="G12" s="225"/>
    </row>
    <row r="13" spans="1:7" ht="15">
      <c r="A13" s="73"/>
      <c r="B13" s="232"/>
      <c r="C13" s="38"/>
      <c r="D13" s="225"/>
      <c r="E13" s="87" t="s">
        <v>28</v>
      </c>
      <c r="F13" s="225"/>
      <c r="G13" s="225"/>
    </row>
    <row r="14" spans="1:7" ht="30">
      <c r="A14" s="73"/>
      <c r="B14" s="84" t="s">
        <v>30</v>
      </c>
      <c r="C14" s="38"/>
      <c r="D14" s="86" t="s">
        <v>29</v>
      </c>
      <c r="E14" s="55" t="s">
        <v>738</v>
      </c>
      <c r="F14" s="225"/>
      <c r="G14" s="225"/>
    </row>
    <row r="15" spans="1:7" ht="15">
      <c r="A15" s="73"/>
      <c r="B15" s="38"/>
      <c r="C15" s="52"/>
      <c r="D15" s="45"/>
      <c r="E15" s="87" t="s">
        <v>31</v>
      </c>
      <c r="F15" s="225"/>
      <c r="G15" s="83" t="s">
        <v>104</v>
      </c>
    </row>
    <row r="16" spans="2:7" ht="16.5" customHeight="1">
      <c r="B16" s="38"/>
      <c r="C16" s="224" t="s">
        <v>739</v>
      </c>
      <c r="D16" s="224" t="s">
        <v>740</v>
      </c>
      <c r="E16" s="49" t="s">
        <v>741</v>
      </c>
      <c r="F16" s="83" t="s">
        <v>43</v>
      </c>
      <c r="G16" s="83"/>
    </row>
    <row r="17" spans="2:7" ht="15">
      <c r="B17" s="38"/>
      <c r="C17" s="225"/>
      <c r="D17" s="225"/>
      <c r="E17" s="78" t="s">
        <v>39</v>
      </c>
      <c r="F17" s="44"/>
      <c r="G17" s="44"/>
    </row>
    <row r="18" spans="1:7" ht="15" customHeight="1">
      <c r="A18" s="72"/>
      <c r="B18" s="41"/>
      <c r="C18" s="225"/>
      <c r="D18" s="263"/>
      <c r="E18" s="101"/>
      <c r="F18" s="50"/>
      <c r="G18" s="45"/>
    </row>
    <row r="19" spans="1:7" ht="15" customHeight="1">
      <c r="A19" s="72"/>
      <c r="B19" s="41"/>
      <c r="C19" s="83" t="s">
        <v>35</v>
      </c>
      <c r="D19" s="120" t="s">
        <v>33</v>
      </c>
      <c r="E19" s="225" t="s">
        <v>742</v>
      </c>
      <c r="F19" s="50"/>
      <c r="G19" s="45"/>
    </row>
    <row r="20" spans="1:7" ht="15" customHeight="1">
      <c r="A20" s="72"/>
      <c r="B20" s="41"/>
      <c r="C20" s="83"/>
      <c r="D20" s="120"/>
      <c r="E20" s="225"/>
      <c r="F20" s="50"/>
      <c r="G20" s="45"/>
    </row>
    <row r="21" spans="1:7" ht="15">
      <c r="A21" s="73"/>
      <c r="B21" s="41"/>
      <c r="C21" s="83"/>
      <c r="D21" s="120"/>
      <c r="E21" s="121" t="s">
        <v>36</v>
      </c>
      <c r="F21" s="50"/>
      <c r="G21" s="45"/>
    </row>
    <row r="22" spans="1:7" ht="15">
      <c r="A22" s="73"/>
      <c r="B22" s="38"/>
      <c r="C22" s="45"/>
      <c r="D22" s="238" t="s">
        <v>743</v>
      </c>
      <c r="E22" s="261"/>
      <c r="F22" s="44"/>
      <c r="G22" s="44"/>
    </row>
    <row r="23" spans="1:7" ht="15">
      <c r="A23" s="73"/>
      <c r="B23" s="52"/>
      <c r="C23" s="48"/>
      <c r="D23" s="262" t="s">
        <v>37</v>
      </c>
      <c r="E23" s="241"/>
      <c r="F23" s="48"/>
      <c r="G23" s="48"/>
    </row>
    <row r="24" ht="15"/>
    <row r="25" spans="3:4" ht="15">
      <c r="C25" s="62"/>
      <c r="D25" s="62"/>
    </row>
    <row r="26" spans="2:7" ht="15" customHeight="1">
      <c r="B26" s="230" t="s">
        <v>1011</v>
      </c>
      <c r="C26" s="230" t="s">
        <v>729</v>
      </c>
      <c r="D26" s="230" t="s">
        <v>730</v>
      </c>
      <c r="E26" s="230" t="s">
        <v>731</v>
      </c>
      <c r="F26" s="230" t="s">
        <v>994</v>
      </c>
      <c r="G26" s="230" t="s">
        <v>1012</v>
      </c>
    </row>
    <row r="27" spans="2:7" ht="15" customHeight="1">
      <c r="B27" s="231"/>
      <c r="C27" s="231"/>
      <c r="D27" s="231"/>
      <c r="E27" s="231"/>
      <c r="F27" s="231"/>
      <c r="G27" s="231"/>
    </row>
    <row r="28" spans="2:7" ht="15">
      <c r="B28" s="231"/>
      <c r="C28" s="231"/>
      <c r="D28" s="231"/>
      <c r="E28" s="89" t="s">
        <v>23</v>
      </c>
      <c r="F28" s="231"/>
      <c r="G28" s="231"/>
    </row>
    <row r="29" spans="2:7" ht="15" customHeight="1">
      <c r="B29" s="231"/>
      <c r="C29" s="231"/>
      <c r="D29" s="231"/>
      <c r="E29" s="53">
        <f>Variables!D9</f>
        <v>0</v>
      </c>
      <c r="F29" s="92" t="s">
        <v>42</v>
      </c>
      <c r="G29" s="92" t="s">
        <v>42</v>
      </c>
    </row>
    <row r="30" spans="2:7" ht="15" customHeight="1">
      <c r="B30" s="231"/>
      <c r="C30" s="231"/>
      <c r="D30" s="85" t="s">
        <v>26</v>
      </c>
      <c r="E30" s="230" t="s">
        <v>733</v>
      </c>
      <c r="F30" s="41">
        <f>Variables!D25</f>
        <v>0</v>
      </c>
      <c r="G30" s="41">
        <f>Variables!D25</f>
        <v>0</v>
      </c>
    </row>
    <row r="31" spans="2:7" ht="15" customHeight="1">
      <c r="B31" s="231"/>
      <c r="C31" s="231"/>
      <c r="D31" s="246">
        <f>Variables!D11</f>
        <v>0</v>
      </c>
      <c r="E31" s="231"/>
      <c r="F31" s="226" t="s">
        <v>995</v>
      </c>
      <c r="G31" s="226" t="s">
        <v>1013</v>
      </c>
    </row>
    <row r="32" spans="2:7" ht="15">
      <c r="B32" s="231"/>
      <c r="C32" s="231"/>
      <c r="D32" s="246"/>
      <c r="E32" s="231"/>
      <c r="F32" s="258"/>
      <c r="G32" s="227"/>
    </row>
    <row r="33" spans="2:7" ht="15">
      <c r="B33" s="231"/>
      <c r="C33" s="231"/>
      <c r="D33" s="246"/>
      <c r="E33" s="88" t="s">
        <v>40</v>
      </c>
      <c r="F33" s="258"/>
      <c r="G33" s="227"/>
    </row>
    <row r="34" spans="2:7" ht="15">
      <c r="B34" s="231"/>
      <c r="C34" s="77" t="s">
        <v>25</v>
      </c>
      <c r="D34" s="246"/>
      <c r="E34" s="264">
        <f>Variables!D10</f>
        <v>0</v>
      </c>
      <c r="F34" s="79" t="s">
        <v>41</v>
      </c>
      <c r="G34" s="227"/>
    </row>
    <row r="35" spans="2:7" ht="14.25" customHeight="1">
      <c r="B35" s="231"/>
      <c r="C35" s="246">
        <f>Variables!D15</f>
        <v>0</v>
      </c>
      <c r="D35" s="247"/>
      <c r="E35" s="265"/>
      <c r="F35" s="46">
        <f>Variables!D24</f>
        <v>0</v>
      </c>
      <c r="G35" s="227"/>
    </row>
    <row r="36" spans="2:7" ht="15" customHeight="1">
      <c r="B36" s="231"/>
      <c r="C36" s="246"/>
      <c r="D36" s="226" t="s">
        <v>734</v>
      </c>
      <c r="E36" s="226" t="s">
        <v>735</v>
      </c>
      <c r="F36" s="259" t="s">
        <v>996</v>
      </c>
      <c r="G36" s="227"/>
    </row>
    <row r="37" spans="2:7" ht="15">
      <c r="B37" s="231"/>
      <c r="C37" s="246"/>
      <c r="D37" s="227"/>
      <c r="E37" s="227"/>
      <c r="F37" s="260"/>
      <c r="G37" s="227"/>
    </row>
    <row r="38" spans="2:7" ht="15">
      <c r="B38" s="91" t="s">
        <v>30</v>
      </c>
      <c r="C38" s="246"/>
      <c r="D38" s="227"/>
      <c r="E38" s="87" t="s">
        <v>28</v>
      </c>
      <c r="F38" s="260"/>
      <c r="G38" s="227"/>
    </row>
    <row r="39" spans="2:7" ht="15">
      <c r="B39" s="246">
        <f>Variables!D4</f>
        <v>0</v>
      </c>
      <c r="C39" s="246"/>
      <c r="D39" s="227"/>
      <c r="E39" s="54">
        <f>Variables!D12</f>
        <v>0</v>
      </c>
      <c r="F39" s="260"/>
      <c r="G39" s="227"/>
    </row>
    <row r="40" spans="2:7" ht="15">
      <c r="B40" s="246"/>
      <c r="C40" s="246"/>
      <c r="D40" s="86" t="s">
        <v>29</v>
      </c>
      <c r="E40" s="150" t="s">
        <v>738</v>
      </c>
      <c r="F40" s="260"/>
      <c r="G40" s="227"/>
    </row>
    <row r="41" spans="2:7" ht="15">
      <c r="B41" s="246"/>
      <c r="C41" s="246"/>
      <c r="D41" s="248">
        <f>Variables!D14</f>
        <v>0</v>
      </c>
      <c r="E41" s="87" t="s">
        <v>31</v>
      </c>
      <c r="F41" s="260"/>
      <c r="G41" s="227"/>
    </row>
    <row r="42" spans="2:7" ht="15">
      <c r="B42" s="246"/>
      <c r="C42" s="247"/>
      <c r="D42" s="249"/>
      <c r="E42" s="54">
        <f>Variables!D13</f>
        <v>0</v>
      </c>
      <c r="F42" s="79" t="s">
        <v>43</v>
      </c>
      <c r="G42" s="79" t="s">
        <v>104</v>
      </c>
    </row>
    <row r="43" spans="2:7" ht="15" customHeight="1">
      <c r="B43" s="246"/>
      <c r="C43" s="226" t="s">
        <v>739</v>
      </c>
      <c r="D43" s="226" t="s">
        <v>740</v>
      </c>
      <c r="E43" s="151" t="s">
        <v>741</v>
      </c>
      <c r="F43" s="248">
        <f>Variables!D22</f>
        <v>0</v>
      </c>
      <c r="G43" s="248">
        <f>Variables!D24+Variables!D22</f>
        <v>0</v>
      </c>
    </row>
    <row r="44" spans="2:7" ht="15">
      <c r="B44" s="246"/>
      <c r="C44" s="227"/>
      <c r="D44" s="227"/>
      <c r="E44" s="78" t="s">
        <v>39</v>
      </c>
      <c r="F44" s="248"/>
      <c r="G44" s="248"/>
    </row>
    <row r="45" spans="2:7" ht="15">
      <c r="B45" s="246"/>
      <c r="C45" s="227"/>
      <c r="D45" s="79" t="s">
        <v>33</v>
      </c>
      <c r="E45" s="45">
        <f>Variables!D17</f>
        <v>0</v>
      </c>
      <c r="F45" s="248"/>
      <c r="G45" s="248"/>
    </row>
    <row r="46" spans="2:7" ht="15" customHeight="1">
      <c r="B46" s="246"/>
      <c r="C46" s="120" t="s">
        <v>35</v>
      </c>
      <c r="D46" s="248">
        <f>Variables!D19</f>
        <v>0</v>
      </c>
      <c r="E46" s="226" t="s">
        <v>742</v>
      </c>
      <c r="F46" s="248"/>
      <c r="G46" s="248"/>
    </row>
    <row r="47" spans="2:7" ht="14.25" customHeight="1">
      <c r="B47" s="246"/>
      <c r="C47" s="248">
        <f>Variables!D16</f>
        <v>0</v>
      </c>
      <c r="D47" s="248"/>
      <c r="E47" s="227"/>
      <c r="F47" s="248"/>
      <c r="G47" s="248"/>
    </row>
    <row r="48" spans="2:7" ht="14.25" customHeight="1">
      <c r="B48" s="246"/>
      <c r="C48" s="248"/>
      <c r="D48" s="248"/>
      <c r="E48" s="227"/>
      <c r="F48" s="248"/>
      <c r="G48" s="248"/>
    </row>
    <row r="49" spans="2:7" ht="14.25" customHeight="1">
      <c r="B49" s="246"/>
      <c r="C49" s="248"/>
      <c r="D49" s="248"/>
      <c r="E49" s="87" t="s">
        <v>36</v>
      </c>
      <c r="F49" s="248"/>
      <c r="G49" s="248"/>
    </row>
    <row r="50" spans="2:7" ht="15">
      <c r="B50" s="246"/>
      <c r="C50" s="248"/>
      <c r="D50" s="249"/>
      <c r="E50" s="54">
        <f>Variables!D18</f>
        <v>0</v>
      </c>
      <c r="F50" s="248"/>
      <c r="G50" s="248"/>
    </row>
    <row r="51" spans="2:7" ht="15">
      <c r="B51" s="246"/>
      <c r="C51" s="248"/>
      <c r="D51" s="254" t="s">
        <v>743</v>
      </c>
      <c r="E51" s="255"/>
      <c r="F51" s="248"/>
      <c r="G51" s="248"/>
    </row>
    <row r="52" spans="2:7" ht="15">
      <c r="B52" s="246"/>
      <c r="C52" s="248"/>
      <c r="D52" s="242" t="s">
        <v>37</v>
      </c>
      <c r="E52" s="243"/>
      <c r="F52" s="248"/>
      <c r="G52" s="248"/>
    </row>
    <row r="53" spans="2:7" ht="15">
      <c r="B53" s="247"/>
      <c r="C53" s="249"/>
      <c r="D53" s="252">
        <f>Variables!D20</f>
        <v>0</v>
      </c>
      <c r="E53" s="253"/>
      <c r="F53" s="249"/>
      <c r="G53" s="249"/>
    </row>
  </sheetData>
  <sheetProtection/>
  <mergeCells count="45">
    <mergeCell ref="B39:B53"/>
    <mergeCell ref="G43:G53"/>
    <mergeCell ref="F43:F53"/>
    <mergeCell ref="C47:C53"/>
    <mergeCell ref="D46:D50"/>
    <mergeCell ref="D41:D42"/>
    <mergeCell ref="D43:D44"/>
    <mergeCell ref="D53:E53"/>
    <mergeCell ref="D51:E51"/>
    <mergeCell ref="D52:E52"/>
    <mergeCell ref="D26:D29"/>
    <mergeCell ref="D22:E22"/>
    <mergeCell ref="D23:E23"/>
    <mergeCell ref="D16:D18"/>
    <mergeCell ref="C35:C42"/>
    <mergeCell ref="C16:C18"/>
    <mergeCell ref="E26:E27"/>
    <mergeCell ref="D31:D35"/>
    <mergeCell ref="E34:E35"/>
    <mergeCell ref="F31:F33"/>
    <mergeCell ref="C43:C45"/>
    <mergeCell ref="B4:B13"/>
    <mergeCell ref="D11:D13"/>
    <mergeCell ref="F4:F5"/>
    <mergeCell ref="F11:F15"/>
    <mergeCell ref="C4:C9"/>
    <mergeCell ref="F7:F9"/>
    <mergeCell ref="F36:F41"/>
    <mergeCell ref="D4:D6"/>
    <mergeCell ref="G4:G5"/>
    <mergeCell ref="G7:G14"/>
    <mergeCell ref="E6:E8"/>
    <mergeCell ref="E9:E10"/>
    <mergeCell ref="F26:F28"/>
    <mergeCell ref="E11:E12"/>
    <mergeCell ref="B2:G2"/>
    <mergeCell ref="E46:E48"/>
    <mergeCell ref="E19:E20"/>
    <mergeCell ref="B26:B37"/>
    <mergeCell ref="C26:C33"/>
    <mergeCell ref="G26:G28"/>
    <mergeCell ref="G31:G41"/>
    <mergeCell ref="E36:E37"/>
    <mergeCell ref="D36:D39"/>
    <mergeCell ref="E30:E32"/>
  </mergeCells>
  <hyperlinks>
    <hyperlink ref="C10" location="Variables!A15" display="(A14=A10+A13)"/>
    <hyperlink ref="D7" location="Variables!A11" display="(A10=A8+A9)"/>
    <hyperlink ref="D14" location="Variables!A14" display="(A13=A11+A12)"/>
    <hyperlink ref="D23:E23" location="Variables!A20" display="(A19=A15-A18)"/>
    <hyperlink ref="E17" location="Variables!A17" display="(Α16)"/>
    <hyperlink ref="E15" location="Variables!A13" display="(A12)"/>
    <hyperlink ref="E13" location="Variables!A12" display="(A11)"/>
    <hyperlink ref="E9" location="Μεταβλητές!B10" display="(Α9)"/>
    <hyperlink ref="E5" location="Variables!A9" display="(A8)"/>
    <hyperlink ref="F6" location="Variables!A25" display="(A24=A8+A9-A23)"/>
    <hyperlink ref="F16" location="Variables!A22" display="(A21=A3-A24-A23)"/>
    <hyperlink ref="C46" location="Variables!A16" display="(A15=A3-A14)"/>
    <hyperlink ref="D30" location="Variables!A11" display="(A10=A8+A9)"/>
    <hyperlink ref="D40" location="Variables!A14" display="(A13=A11+A12)"/>
    <hyperlink ref="D52:E52" location="Variables!A20" display="(A19=A15-A18)"/>
    <hyperlink ref="E28" location="Variables!A9" display="(A8)"/>
    <hyperlink ref="E33" location="Variables!A10" display="(Α9)"/>
    <hyperlink ref="E38" location="Variables!A12" display="(A11)"/>
    <hyperlink ref="E41" location="Variables!A13" display="(A12)"/>
    <hyperlink ref="E44" location="Variables!A17" display="(Α16)"/>
    <hyperlink ref="F34" location="Variables!A24" display="A23"/>
    <hyperlink ref="F29" location="Variables!A25" display="(A24=A8+A9-A23)"/>
    <hyperlink ref="F42" location="Variables!A22" display="(A21=A3-A24-A23)"/>
    <hyperlink ref="G6" location="Variables!A25" display="(A24=A8+A9-A23)"/>
    <hyperlink ref="E21" location="Variables!A18" display="(A17)"/>
    <hyperlink ref="B14" location="Variables!A4" display="(A3)"/>
    <hyperlink ref="B38" location="Variables!A4" display="(A3)"/>
    <hyperlink ref="C34" location="Variables!A15" display="(A14=A10+A13)"/>
    <hyperlink ref="D45" location="Variables!A19" display="(A18=A16+A17)"/>
    <hyperlink ref="G29" location="Variables!A25" display="(A24=A8+A9-A23)"/>
    <hyperlink ref="D19" location="Variables!A19" display="(A18=A16+A17)"/>
    <hyperlink ref="C19" location="Variables!A16" display="(A15=A3-A14)"/>
    <hyperlink ref="E49" location="Variables!A18" display="(A17)"/>
    <hyperlink ref="E9:E10" location="Variables!A10" display="(Α9)"/>
    <hyperlink ref="F10" location="Variables!A24" display="A23"/>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B2:N61"/>
  <sheetViews>
    <sheetView zoomScale="80" zoomScaleNormal="80" zoomScalePageLayoutView="0" workbookViewId="0" topLeftCell="A1">
      <selection activeCell="A1" sqref="A1"/>
    </sheetView>
  </sheetViews>
  <sheetFormatPr defaultColWidth="9.140625" defaultRowHeight="15"/>
  <cols>
    <col min="2" max="2" width="16.421875" style="0" customWidth="1"/>
    <col min="3" max="3" width="19.421875" style="0" customWidth="1"/>
    <col min="4" max="4" width="20.7109375" style="0" bestFit="1" customWidth="1"/>
    <col min="5" max="5" width="35.8515625" style="0" customWidth="1"/>
    <col min="6" max="6" width="15.00390625" style="0" customWidth="1"/>
    <col min="7" max="7" width="22.140625" style="0" customWidth="1"/>
    <col min="8" max="8" width="37.140625" style="32" customWidth="1"/>
    <col min="10" max="10" width="14.28125" style="0" customWidth="1"/>
    <col min="11" max="11" width="21.00390625" style="0" customWidth="1"/>
    <col min="12" max="12" width="22.8515625" style="0" customWidth="1"/>
    <col min="13" max="13" width="48.140625" style="0" bestFit="1" customWidth="1"/>
    <col min="14" max="14" width="30.57421875" style="0" customWidth="1"/>
    <col min="15" max="15" width="38.7109375" style="0" bestFit="1" customWidth="1"/>
  </cols>
  <sheetData>
    <row r="1" ht="15.75" thickBot="1"/>
    <row r="2" spans="2:8" s="34" customFormat="1" ht="21" thickBot="1">
      <c r="B2" s="235" t="s">
        <v>105</v>
      </c>
      <c r="C2" s="236"/>
      <c r="D2" s="236"/>
      <c r="E2" s="236"/>
      <c r="F2" s="236"/>
      <c r="G2" s="236"/>
      <c r="H2" s="237"/>
    </row>
    <row r="4" spans="2:14" ht="30" customHeight="1">
      <c r="B4" s="228" t="s">
        <v>1011</v>
      </c>
      <c r="C4" s="228" t="s">
        <v>729</v>
      </c>
      <c r="D4" s="228" t="s">
        <v>730</v>
      </c>
      <c r="E4" s="71" t="s">
        <v>731</v>
      </c>
      <c r="F4" s="228" t="s">
        <v>732</v>
      </c>
      <c r="G4" s="228" t="s">
        <v>994</v>
      </c>
      <c r="H4" s="228" t="s">
        <v>732</v>
      </c>
      <c r="J4" s="56"/>
      <c r="K4" s="56"/>
      <c r="L4" s="56"/>
      <c r="M4" s="57"/>
      <c r="N4" s="58"/>
    </row>
    <row r="5" spans="2:8" ht="14.25" customHeight="1">
      <c r="B5" s="232"/>
      <c r="C5" s="232"/>
      <c r="D5" s="232"/>
      <c r="E5" s="89" t="s">
        <v>23</v>
      </c>
      <c r="F5" s="232"/>
      <c r="G5" s="232"/>
      <c r="H5" s="232"/>
    </row>
    <row r="6" spans="2:8" ht="15" customHeight="1">
      <c r="B6" s="232"/>
      <c r="C6" s="232"/>
      <c r="D6" s="232"/>
      <c r="E6" s="228" t="s">
        <v>733</v>
      </c>
      <c r="F6" s="288" t="s">
        <v>24</v>
      </c>
      <c r="G6" s="93" t="s">
        <v>42</v>
      </c>
      <c r="H6" s="95" t="s">
        <v>42</v>
      </c>
    </row>
    <row r="7" spans="2:8" ht="15" customHeight="1">
      <c r="B7" s="232"/>
      <c r="C7" s="232"/>
      <c r="D7" s="85" t="s">
        <v>26</v>
      </c>
      <c r="E7" s="232"/>
      <c r="F7" s="288"/>
      <c r="G7" s="224" t="s">
        <v>995</v>
      </c>
      <c r="H7" s="224" t="s">
        <v>995</v>
      </c>
    </row>
    <row r="8" spans="2:8" ht="14.25" customHeight="1">
      <c r="B8" s="232"/>
      <c r="C8" s="232"/>
      <c r="D8" s="85"/>
      <c r="E8" s="232"/>
      <c r="F8" s="288"/>
      <c r="G8" s="225"/>
      <c r="H8" s="229"/>
    </row>
    <row r="9" spans="2:8" ht="14.25" customHeight="1">
      <c r="B9" s="232"/>
      <c r="C9" s="232"/>
      <c r="D9" s="85"/>
      <c r="E9" s="256" t="s">
        <v>40</v>
      </c>
      <c r="F9" s="288"/>
      <c r="G9" s="225"/>
      <c r="H9" s="229"/>
    </row>
    <row r="10" spans="2:8" ht="15">
      <c r="B10" s="232"/>
      <c r="C10" s="82" t="s">
        <v>25</v>
      </c>
      <c r="D10" s="41"/>
      <c r="E10" s="257"/>
      <c r="F10" s="289"/>
      <c r="G10" s="90" t="s">
        <v>41</v>
      </c>
      <c r="H10" s="90" t="s">
        <v>41</v>
      </c>
    </row>
    <row r="11" spans="2:8" ht="15" customHeight="1">
      <c r="B11" s="232"/>
      <c r="C11" s="38"/>
      <c r="D11" s="224" t="s">
        <v>734</v>
      </c>
      <c r="E11" s="224" t="s">
        <v>735</v>
      </c>
      <c r="F11" s="224" t="s">
        <v>736</v>
      </c>
      <c r="G11" s="224" t="s">
        <v>996</v>
      </c>
      <c r="H11" s="224" t="s">
        <v>1191</v>
      </c>
    </row>
    <row r="12" spans="2:8" ht="15" customHeight="1">
      <c r="B12" s="232"/>
      <c r="C12" s="38"/>
      <c r="D12" s="225"/>
      <c r="E12" s="225"/>
      <c r="F12" s="225"/>
      <c r="G12" s="225"/>
      <c r="H12" s="225"/>
    </row>
    <row r="13" spans="2:8" ht="15">
      <c r="B13" s="232"/>
      <c r="C13" s="38"/>
      <c r="D13" s="225"/>
      <c r="E13" s="87" t="s">
        <v>28</v>
      </c>
      <c r="F13" s="225"/>
      <c r="G13" s="225"/>
      <c r="H13" s="225"/>
    </row>
    <row r="14" spans="2:8" ht="30">
      <c r="B14" s="84" t="s">
        <v>30</v>
      </c>
      <c r="C14" s="38"/>
      <c r="D14" s="86" t="s">
        <v>29</v>
      </c>
      <c r="E14" s="55" t="s">
        <v>738</v>
      </c>
      <c r="F14" s="225"/>
      <c r="G14" s="225"/>
      <c r="H14" s="225"/>
    </row>
    <row r="15" spans="2:8" ht="15" customHeight="1">
      <c r="B15" s="38"/>
      <c r="C15" s="52"/>
      <c r="D15" s="45"/>
      <c r="E15" s="87" t="s">
        <v>31</v>
      </c>
      <c r="F15" s="269" t="s">
        <v>32</v>
      </c>
      <c r="G15" s="225"/>
      <c r="H15" s="225"/>
    </row>
    <row r="16" spans="2:8" ht="15" customHeight="1">
      <c r="B16" s="283"/>
      <c r="C16" s="224" t="s">
        <v>739</v>
      </c>
      <c r="D16" s="224" t="s">
        <v>740</v>
      </c>
      <c r="E16" s="49" t="s">
        <v>741</v>
      </c>
      <c r="F16" s="269"/>
      <c r="G16" s="83" t="s">
        <v>43</v>
      </c>
      <c r="H16" s="97" t="s">
        <v>998</v>
      </c>
    </row>
    <row r="17" spans="2:8" ht="15">
      <c r="B17" s="283"/>
      <c r="C17" s="225"/>
      <c r="D17" s="225"/>
      <c r="E17" s="78" t="s">
        <v>39</v>
      </c>
      <c r="F17" s="269"/>
      <c r="G17" s="99"/>
      <c r="H17" s="96"/>
    </row>
    <row r="18" spans="2:8" ht="15">
      <c r="B18" s="283"/>
      <c r="C18" s="225"/>
      <c r="D18" s="263"/>
      <c r="E18" s="224" t="s">
        <v>742</v>
      </c>
      <c r="F18" s="269"/>
      <c r="G18" s="45"/>
      <c r="H18" s="96"/>
    </row>
    <row r="19" spans="2:8" ht="15">
      <c r="B19" s="283"/>
      <c r="C19" s="83" t="s">
        <v>35</v>
      </c>
      <c r="D19" s="120" t="s">
        <v>33</v>
      </c>
      <c r="E19" s="225"/>
      <c r="F19" s="269"/>
      <c r="G19" s="45"/>
      <c r="H19" s="96"/>
    </row>
    <row r="20" spans="2:8" ht="15">
      <c r="B20" s="283"/>
      <c r="C20" s="83"/>
      <c r="D20" s="120"/>
      <c r="E20" s="121" t="s">
        <v>36</v>
      </c>
      <c r="F20" s="269"/>
      <c r="G20" s="45"/>
      <c r="H20" s="96"/>
    </row>
    <row r="21" spans="2:8" ht="15" customHeight="1">
      <c r="B21" s="283"/>
      <c r="C21" s="251"/>
      <c r="D21" s="238" t="s">
        <v>743</v>
      </c>
      <c r="E21" s="239"/>
      <c r="F21" s="269"/>
      <c r="G21" s="245"/>
      <c r="H21" s="286" t="s">
        <v>997</v>
      </c>
    </row>
    <row r="22" spans="2:8" ht="15">
      <c r="B22" s="283"/>
      <c r="C22" s="251"/>
      <c r="D22" s="278" t="s">
        <v>37</v>
      </c>
      <c r="E22" s="279"/>
      <c r="F22" s="269"/>
      <c r="G22" s="245"/>
      <c r="H22" s="287"/>
    </row>
    <row r="23" spans="2:8" ht="15">
      <c r="B23" s="284"/>
      <c r="C23" s="285"/>
      <c r="D23" s="280"/>
      <c r="E23" s="281"/>
      <c r="F23" s="270"/>
      <c r="G23" s="282"/>
      <c r="H23" s="98" t="s">
        <v>44</v>
      </c>
    </row>
    <row r="25" spans="9:14" ht="15">
      <c r="I25" s="62"/>
      <c r="J25" s="60"/>
      <c r="K25" s="60"/>
      <c r="L25" s="60"/>
      <c r="M25" s="61"/>
      <c r="N25" s="60"/>
    </row>
    <row r="26" spans="2:14" ht="30" customHeight="1">
      <c r="B26" s="230" t="s">
        <v>1011</v>
      </c>
      <c r="C26" s="230" t="s">
        <v>729</v>
      </c>
      <c r="D26" s="230" t="s">
        <v>730</v>
      </c>
      <c r="E26" s="152" t="s">
        <v>731</v>
      </c>
      <c r="F26" s="230" t="s">
        <v>732</v>
      </c>
      <c r="G26" s="230" t="s">
        <v>994</v>
      </c>
      <c r="H26" s="230" t="s">
        <v>732</v>
      </c>
      <c r="I26" s="62"/>
      <c r="J26" s="56"/>
      <c r="K26" s="60"/>
      <c r="L26" s="60"/>
      <c r="M26" s="63"/>
      <c r="N26" s="60"/>
    </row>
    <row r="27" spans="2:14" ht="15">
      <c r="B27" s="231"/>
      <c r="C27" s="231"/>
      <c r="D27" s="231"/>
      <c r="E27" s="89" t="s">
        <v>23</v>
      </c>
      <c r="F27" s="231"/>
      <c r="G27" s="231"/>
      <c r="H27" s="231"/>
      <c r="I27" s="62"/>
      <c r="J27" s="56"/>
      <c r="K27" s="60"/>
      <c r="L27" s="60"/>
      <c r="M27" s="63"/>
      <c r="N27" s="60"/>
    </row>
    <row r="28" spans="2:14" ht="15">
      <c r="B28" s="231"/>
      <c r="C28" s="231"/>
      <c r="D28" s="231"/>
      <c r="E28" s="59">
        <f>Variables!D9</f>
        <v>0</v>
      </c>
      <c r="F28" s="231"/>
      <c r="G28" s="92" t="s">
        <v>42</v>
      </c>
      <c r="H28" s="92" t="s">
        <v>42</v>
      </c>
      <c r="I28" s="62"/>
      <c r="J28" s="56"/>
      <c r="K28" s="60"/>
      <c r="L28" s="64"/>
      <c r="M28" s="64"/>
      <c r="N28" s="56"/>
    </row>
    <row r="29" spans="2:14" ht="15" customHeight="1">
      <c r="B29" s="231"/>
      <c r="C29" s="231"/>
      <c r="D29" s="91" t="s">
        <v>26</v>
      </c>
      <c r="E29" s="273" t="s">
        <v>733</v>
      </c>
      <c r="F29" s="92" t="s">
        <v>24</v>
      </c>
      <c r="G29" s="43">
        <f>Variables!D25</f>
        <v>0</v>
      </c>
      <c r="H29" s="42">
        <f>Variables!D25</f>
        <v>0</v>
      </c>
      <c r="I29" s="62"/>
      <c r="J29" s="56"/>
      <c r="K29" s="56"/>
      <c r="L29" s="65"/>
      <c r="M29" s="65"/>
      <c r="N29" s="56"/>
    </row>
    <row r="30" spans="2:14" ht="15" customHeight="1">
      <c r="B30" s="231"/>
      <c r="C30" s="231"/>
      <c r="D30" s="246">
        <f>Variables!D11</f>
        <v>0</v>
      </c>
      <c r="E30" s="231"/>
      <c r="F30" s="276">
        <f>Variables!D21</f>
        <v>0</v>
      </c>
      <c r="G30" s="226" t="s">
        <v>995</v>
      </c>
      <c r="H30" s="226" t="s">
        <v>995</v>
      </c>
      <c r="I30" s="62"/>
      <c r="J30" s="56"/>
      <c r="K30" s="56"/>
      <c r="L30" s="65"/>
      <c r="M30" s="65"/>
      <c r="N30" s="56"/>
    </row>
    <row r="31" spans="2:14" ht="15">
      <c r="B31" s="231"/>
      <c r="C31" s="231"/>
      <c r="D31" s="246"/>
      <c r="E31" s="231"/>
      <c r="F31" s="276"/>
      <c r="G31" s="227"/>
      <c r="H31" s="258"/>
      <c r="I31" s="62"/>
      <c r="J31" s="56"/>
      <c r="K31" s="56"/>
      <c r="L31" s="65"/>
      <c r="M31" s="65"/>
      <c r="N31" s="56"/>
    </row>
    <row r="32" spans="2:14" ht="15">
      <c r="B32" s="231"/>
      <c r="C32" s="231"/>
      <c r="D32" s="246"/>
      <c r="E32" s="92" t="s">
        <v>27</v>
      </c>
      <c r="F32" s="276"/>
      <c r="G32" s="227"/>
      <c r="H32" s="258"/>
      <c r="I32" s="62"/>
      <c r="J32" s="56"/>
      <c r="K32" s="56"/>
      <c r="L32" s="65"/>
      <c r="M32" s="65"/>
      <c r="N32" s="56"/>
    </row>
    <row r="33" spans="2:14" ht="15">
      <c r="B33" s="231"/>
      <c r="C33" s="231"/>
      <c r="D33" s="246"/>
      <c r="E33" s="246">
        <f>Variables!D10</f>
        <v>0</v>
      </c>
      <c r="F33" s="276"/>
      <c r="G33" s="79" t="s">
        <v>41</v>
      </c>
      <c r="H33" s="78" t="s">
        <v>41</v>
      </c>
      <c r="I33" s="62"/>
      <c r="J33" s="56"/>
      <c r="K33" s="56"/>
      <c r="L33" s="66"/>
      <c r="M33" s="66"/>
      <c r="N33" s="60"/>
    </row>
    <row r="34" spans="2:14" ht="15">
      <c r="B34" s="231"/>
      <c r="C34" s="77" t="s">
        <v>25</v>
      </c>
      <c r="D34" s="247"/>
      <c r="E34" s="247"/>
      <c r="F34" s="277"/>
      <c r="G34" s="46">
        <f>Variables!D24</f>
        <v>0</v>
      </c>
      <c r="H34" s="50">
        <f>Variables!D24</f>
        <v>0</v>
      </c>
      <c r="I34" s="62"/>
      <c r="J34" s="67"/>
      <c r="K34" s="67"/>
      <c r="L34" s="67"/>
      <c r="M34" s="68"/>
      <c r="N34" s="67"/>
    </row>
    <row r="35" spans="2:14" ht="15" customHeight="1">
      <c r="B35" s="231"/>
      <c r="C35" s="246">
        <f>Variables!D15</f>
        <v>0</v>
      </c>
      <c r="D35" s="226" t="s">
        <v>734</v>
      </c>
      <c r="E35" s="226" t="s">
        <v>735</v>
      </c>
      <c r="F35" s="226" t="s">
        <v>736</v>
      </c>
      <c r="G35" s="274" t="s">
        <v>996</v>
      </c>
      <c r="H35" s="226" t="s">
        <v>1191</v>
      </c>
      <c r="I35" s="62"/>
      <c r="J35" s="56"/>
      <c r="K35" s="56"/>
      <c r="L35" s="56"/>
      <c r="M35" s="57"/>
      <c r="N35" s="57"/>
    </row>
    <row r="36" spans="2:14" ht="15">
      <c r="B36" s="231"/>
      <c r="C36" s="246"/>
      <c r="D36" s="227"/>
      <c r="E36" s="227"/>
      <c r="F36" s="227"/>
      <c r="G36" s="275"/>
      <c r="H36" s="258"/>
      <c r="I36" s="62"/>
      <c r="J36" s="56"/>
      <c r="K36" s="56"/>
      <c r="L36" s="56"/>
      <c r="M36" s="63"/>
      <c r="N36" s="56"/>
    </row>
    <row r="37" spans="2:14" ht="15">
      <c r="B37" s="231"/>
      <c r="C37" s="246"/>
      <c r="D37" s="227"/>
      <c r="E37" s="79" t="s">
        <v>28</v>
      </c>
      <c r="F37" s="227"/>
      <c r="G37" s="275"/>
      <c r="H37" s="258"/>
      <c r="I37" s="62"/>
      <c r="J37" s="56"/>
      <c r="K37" s="56"/>
      <c r="L37" s="56"/>
      <c r="M37" s="63"/>
      <c r="N37" s="56"/>
    </row>
    <row r="38" spans="2:14" ht="15">
      <c r="B38" s="231"/>
      <c r="C38" s="246"/>
      <c r="D38" s="120" t="s">
        <v>29</v>
      </c>
      <c r="E38" s="45">
        <f>Variables!D12</f>
        <v>0</v>
      </c>
      <c r="F38" s="227"/>
      <c r="G38" s="275"/>
      <c r="H38" s="258"/>
      <c r="I38" s="62"/>
      <c r="J38" s="56"/>
      <c r="K38" s="56"/>
      <c r="L38" s="60"/>
      <c r="M38" s="57"/>
      <c r="N38" s="56"/>
    </row>
    <row r="39" spans="2:14" ht="15">
      <c r="B39" s="231"/>
      <c r="C39" s="246"/>
      <c r="D39" s="248">
        <f>Variables!D14</f>
        <v>0</v>
      </c>
      <c r="E39" s="226" t="s">
        <v>738</v>
      </c>
      <c r="F39" s="227"/>
      <c r="G39" s="275"/>
      <c r="H39" s="258"/>
      <c r="I39" s="62"/>
      <c r="J39" s="56"/>
      <c r="K39" s="56"/>
      <c r="L39" s="56"/>
      <c r="M39" s="63"/>
      <c r="N39" s="60"/>
    </row>
    <row r="40" spans="2:14" ht="15">
      <c r="B40" s="231"/>
      <c r="C40" s="246"/>
      <c r="D40" s="248"/>
      <c r="E40" s="227"/>
      <c r="F40" s="227"/>
      <c r="G40" s="275"/>
      <c r="H40" s="258"/>
      <c r="I40" s="62"/>
      <c r="J40" s="56"/>
      <c r="K40" s="60"/>
      <c r="L40" s="60"/>
      <c r="M40" s="63"/>
      <c r="N40" s="56"/>
    </row>
    <row r="41" spans="2:14" ht="15">
      <c r="B41" s="77" t="s">
        <v>30</v>
      </c>
      <c r="C41" s="246"/>
      <c r="D41" s="248"/>
      <c r="E41" s="79" t="s">
        <v>31</v>
      </c>
      <c r="F41" s="227"/>
      <c r="G41" s="275"/>
      <c r="H41" s="258"/>
      <c r="I41" s="62"/>
      <c r="J41" s="56"/>
      <c r="K41" s="56"/>
      <c r="L41" s="60"/>
      <c r="M41" s="63"/>
      <c r="N41" s="56"/>
    </row>
    <row r="42" spans="2:14" ht="15">
      <c r="B42" s="246">
        <f>Variables!D4</f>
        <v>0</v>
      </c>
      <c r="C42" s="247"/>
      <c r="D42" s="249"/>
      <c r="E42" s="45">
        <f>Variables!D13</f>
        <v>0</v>
      </c>
      <c r="F42" s="227"/>
      <c r="G42" s="275"/>
      <c r="H42" s="79" t="s">
        <v>998</v>
      </c>
      <c r="I42" s="62"/>
      <c r="J42" s="56"/>
      <c r="K42" s="56"/>
      <c r="L42" s="56"/>
      <c r="M42" s="57"/>
      <c r="N42" s="56"/>
    </row>
    <row r="43" spans="2:14" ht="15" customHeight="1">
      <c r="B43" s="246"/>
      <c r="C43" s="254" t="s">
        <v>739</v>
      </c>
      <c r="D43" s="226" t="s">
        <v>740</v>
      </c>
      <c r="E43" s="271" t="s">
        <v>741</v>
      </c>
      <c r="F43" s="153" t="s">
        <v>32</v>
      </c>
      <c r="G43" s="154" t="s">
        <v>43</v>
      </c>
      <c r="H43" s="248">
        <f>Variables!D27</f>
        <v>0</v>
      </c>
      <c r="I43" s="62"/>
      <c r="J43" s="56"/>
      <c r="K43" s="60"/>
      <c r="L43" s="56"/>
      <c r="M43" s="63"/>
      <c r="N43" s="56"/>
    </row>
    <row r="44" spans="2:14" ht="15">
      <c r="B44" s="246"/>
      <c r="C44" s="266"/>
      <c r="D44" s="227"/>
      <c r="E44" s="272"/>
      <c r="F44" s="296">
        <f>Variables!D22</f>
        <v>0</v>
      </c>
      <c r="G44" s="248">
        <f>Variables!D22</f>
        <v>0</v>
      </c>
      <c r="H44" s="248"/>
      <c r="I44" s="62"/>
      <c r="J44" s="292"/>
      <c r="K44" s="60"/>
      <c r="L44" s="56"/>
      <c r="M44" s="63"/>
      <c r="N44" s="56"/>
    </row>
    <row r="45" spans="2:14" ht="15">
      <c r="B45" s="246"/>
      <c r="C45" s="266"/>
      <c r="D45" s="227"/>
      <c r="E45" s="78" t="s">
        <v>34</v>
      </c>
      <c r="F45" s="296"/>
      <c r="G45" s="248"/>
      <c r="H45" s="248"/>
      <c r="I45" s="62"/>
      <c r="J45" s="292"/>
      <c r="K45" s="60"/>
      <c r="L45" s="60"/>
      <c r="M45" s="63"/>
      <c r="N45" s="298"/>
    </row>
    <row r="46" spans="2:14" ht="15">
      <c r="B46" s="246"/>
      <c r="C46" s="266"/>
      <c r="D46" s="79" t="s">
        <v>33</v>
      </c>
      <c r="E46" s="149">
        <f>Variables!D17</f>
        <v>0</v>
      </c>
      <c r="F46" s="296"/>
      <c r="G46" s="248"/>
      <c r="H46" s="248"/>
      <c r="I46" s="62"/>
      <c r="J46" s="292"/>
      <c r="K46" s="56"/>
      <c r="L46" s="60"/>
      <c r="M46" s="57"/>
      <c r="N46" s="298"/>
    </row>
    <row r="47" spans="2:14" ht="15">
      <c r="B47" s="246"/>
      <c r="C47" s="266"/>
      <c r="D47" s="248">
        <f>Variables!D19</f>
        <v>0</v>
      </c>
      <c r="E47" s="271" t="s">
        <v>742</v>
      </c>
      <c r="F47" s="296"/>
      <c r="G47" s="248"/>
      <c r="H47" s="248"/>
      <c r="I47" s="62"/>
      <c r="J47" s="56"/>
      <c r="K47" s="56"/>
      <c r="L47" s="60"/>
      <c r="M47" s="57"/>
      <c r="N47" s="56"/>
    </row>
    <row r="48" spans="2:14" ht="15">
      <c r="B48" s="246"/>
      <c r="C48" s="120" t="s">
        <v>35</v>
      </c>
      <c r="D48" s="248"/>
      <c r="E48" s="305"/>
      <c r="F48" s="296"/>
      <c r="G48" s="248"/>
      <c r="H48" s="248"/>
      <c r="I48" s="62"/>
      <c r="J48" s="56"/>
      <c r="K48" s="56"/>
      <c r="L48" s="60"/>
      <c r="M48" s="57"/>
      <c r="N48" s="60"/>
    </row>
    <row r="49" spans="2:14" ht="15">
      <c r="B49" s="246"/>
      <c r="C49" s="248">
        <f>Variables!D16</f>
        <v>0</v>
      </c>
      <c r="D49" s="248"/>
      <c r="E49" s="78" t="s">
        <v>36</v>
      </c>
      <c r="F49" s="296"/>
      <c r="G49" s="248"/>
      <c r="H49" s="248"/>
      <c r="I49" s="62"/>
      <c r="J49" s="56"/>
      <c r="K49" s="56"/>
      <c r="L49" s="60"/>
      <c r="M49" s="57"/>
      <c r="N49" s="60"/>
    </row>
    <row r="50" spans="2:14" ht="15">
      <c r="B50" s="246"/>
      <c r="C50" s="248"/>
      <c r="D50" s="249"/>
      <c r="E50" s="149">
        <f>Variables!D18</f>
        <v>0</v>
      </c>
      <c r="F50" s="296"/>
      <c r="G50" s="248"/>
      <c r="H50" s="249"/>
      <c r="I50" s="62"/>
      <c r="J50" s="56"/>
      <c r="K50" s="56"/>
      <c r="L50" s="56"/>
      <c r="M50" s="57"/>
      <c r="N50" s="60"/>
    </row>
    <row r="51" spans="2:14" ht="15" customHeight="1">
      <c r="B51" s="246"/>
      <c r="C51" s="248"/>
      <c r="D51" s="267" t="s">
        <v>743</v>
      </c>
      <c r="E51" s="268"/>
      <c r="F51" s="296"/>
      <c r="G51" s="248"/>
      <c r="H51" s="293" t="s">
        <v>997</v>
      </c>
      <c r="I51" s="62"/>
      <c r="J51" s="56"/>
      <c r="K51" s="56"/>
      <c r="L51" s="56"/>
      <c r="M51" s="63"/>
      <c r="N51" s="60"/>
    </row>
    <row r="52" spans="2:14" ht="15">
      <c r="B52" s="246"/>
      <c r="C52" s="248"/>
      <c r="D52" s="303" t="s">
        <v>37</v>
      </c>
      <c r="E52" s="304"/>
      <c r="F52" s="296"/>
      <c r="G52" s="248"/>
      <c r="H52" s="294"/>
      <c r="I52" s="62"/>
      <c r="J52" s="60"/>
      <c r="K52" s="56"/>
      <c r="L52" s="60"/>
      <c r="M52" s="63"/>
      <c r="N52" s="60"/>
    </row>
    <row r="53" spans="2:14" ht="15">
      <c r="B53" s="246"/>
      <c r="C53" s="248"/>
      <c r="D53" s="299">
        <f>Variables!D20</f>
        <v>0</v>
      </c>
      <c r="E53" s="300"/>
      <c r="F53" s="296"/>
      <c r="G53" s="248"/>
      <c r="H53" s="92" t="s">
        <v>44</v>
      </c>
      <c r="I53" s="62"/>
      <c r="J53" s="60"/>
      <c r="K53" s="56"/>
      <c r="L53" s="60"/>
      <c r="M53" s="63"/>
      <c r="N53" s="60"/>
    </row>
    <row r="54" spans="2:14" ht="15">
      <c r="B54" s="247"/>
      <c r="C54" s="249"/>
      <c r="D54" s="301"/>
      <c r="E54" s="302"/>
      <c r="F54" s="297"/>
      <c r="G54" s="249"/>
      <c r="H54" s="43">
        <f>Variables!D26</f>
        <v>0</v>
      </c>
      <c r="I54" s="62"/>
      <c r="J54" s="60"/>
      <c r="K54" s="60"/>
      <c r="L54" s="60"/>
      <c r="M54" s="57"/>
      <c r="N54" s="60"/>
    </row>
    <row r="55" spans="2:14" ht="15">
      <c r="B55" s="62"/>
      <c r="C55" s="62"/>
      <c r="D55" s="62"/>
      <c r="E55" s="62"/>
      <c r="F55" s="62"/>
      <c r="G55" s="62"/>
      <c r="H55" s="69"/>
      <c r="I55" s="62"/>
      <c r="J55" s="60"/>
      <c r="K55" s="60"/>
      <c r="L55" s="60"/>
      <c r="M55" s="63"/>
      <c r="N55" s="60"/>
    </row>
    <row r="56" spans="2:14" ht="15">
      <c r="B56" s="62"/>
      <c r="C56" s="62"/>
      <c r="D56" s="62"/>
      <c r="E56" s="62"/>
      <c r="F56" s="62"/>
      <c r="G56" s="62"/>
      <c r="H56" s="69"/>
      <c r="I56" s="62"/>
      <c r="J56" s="56"/>
      <c r="K56" s="60"/>
      <c r="L56" s="60"/>
      <c r="M56" s="63"/>
      <c r="N56" s="60"/>
    </row>
    <row r="57" spans="2:14" ht="15">
      <c r="B57" s="62"/>
      <c r="C57" s="62"/>
      <c r="D57" s="62"/>
      <c r="E57" s="62"/>
      <c r="F57" s="62"/>
      <c r="G57" s="62"/>
      <c r="H57" s="69"/>
      <c r="I57" s="62"/>
      <c r="J57" s="56"/>
      <c r="K57" s="60"/>
      <c r="L57" s="60"/>
      <c r="M57" s="63"/>
      <c r="N57" s="60"/>
    </row>
    <row r="58" spans="2:14" ht="15">
      <c r="B58" s="62"/>
      <c r="C58" s="62"/>
      <c r="D58" s="62"/>
      <c r="E58" s="62"/>
      <c r="F58" s="62"/>
      <c r="G58" s="62"/>
      <c r="H58" s="69"/>
      <c r="I58" s="62"/>
      <c r="J58" s="56"/>
      <c r="K58" s="60"/>
      <c r="L58" s="295"/>
      <c r="M58" s="295"/>
      <c r="N58" s="56"/>
    </row>
    <row r="59" spans="2:14" ht="15">
      <c r="B59" s="62"/>
      <c r="C59" s="62"/>
      <c r="D59" s="62"/>
      <c r="E59" s="62"/>
      <c r="F59" s="62"/>
      <c r="G59" s="62"/>
      <c r="H59" s="69"/>
      <c r="I59" s="62"/>
      <c r="J59" s="56"/>
      <c r="K59" s="56"/>
      <c r="L59" s="290"/>
      <c r="M59" s="290"/>
      <c r="N59" s="56"/>
    </row>
    <row r="60" spans="2:14" ht="15">
      <c r="B60" s="62"/>
      <c r="C60" s="62"/>
      <c r="D60" s="62"/>
      <c r="E60" s="62"/>
      <c r="F60" s="62"/>
      <c r="G60" s="62"/>
      <c r="H60" s="69"/>
      <c r="I60" s="62"/>
      <c r="J60" s="56"/>
      <c r="K60" s="56"/>
      <c r="L60" s="291"/>
      <c r="M60" s="291"/>
      <c r="N60" s="60"/>
    </row>
    <row r="61" spans="2:14" ht="15">
      <c r="B61" s="62"/>
      <c r="C61" s="62"/>
      <c r="D61" s="62"/>
      <c r="E61" s="62"/>
      <c r="F61" s="62"/>
      <c r="G61" s="62"/>
      <c r="H61" s="69"/>
      <c r="I61" s="62"/>
      <c r="J61" s="62"/>
      <c r="K61" s="62"/>
      <c r="L61" s="62"/>
      <c r="M61" s="62"/>
      <c r="N61" s="62"/>
    </row>
  </sheetData>
  <sheetProtection/>
  <mergeCells count="66">
    <mergeCell ref="D11:D13"/>
    <mergeCell ref="E11:E12"/>
    <mergeCell ref="F44:F54"/>
    <mergeCell ref="N45:N46"/>
    <mergeCell ref="D53:E54"/>
    <mergeCell ref="D52:E52"/>
    <mergeCell ref="D43:D45"/>
    <mergeCell ref="E47:E48"/>
    <mergeCell ref="H43:H50"/>
    <mergeCell ref="G44:G54"/>
    <mergeCell ref="L60:M60"/>
    <mergeCell ref="J44:J46"/>
    <mergeCell ref="H7:H9"/>
    <mergeCell ref="H11:H15"/>
    <mergeCell ref="H51:H52"/>
    <mergeCell ref="L58:M58"/>
    <mergeCell ref="G11:G15"/>
    <mergeCell ref="G26:G27"/>
    <mergeCell ref="H26:H27"/>
    <mergeCell ref="G30:G32"/>
    <mergeCell ref="H30:H32"/>
    <mergeCell ref="L59:M59"/>
    <mergeCell ref="C4:C9"/>
    <mergeCell ref="D4:D6"/>
    <mergeCell ref="F4:F5"/>
    <mergeCell ref="G4:G5"/>
    <mergeCell ref="E6:E8"/>
    <mergeCell ref="G7:G9"/>
    <mergeCell ref="E9:E10"/>
    <mergeCell ref="F6:F10"/>
    <mergeCell ref="D22:E23"/>
    <mergeCell ref="D21:E21"/>
    <mergeCell ref="B2:H2"/>
    <mergeCell ref="G21:G23"/>
    <mergeCell ref="H4:H5"/>
    <mergeCell ref="B16:B23"/>
    <mergeCell ref="C21:C23"/>
    <mergeCell ref="H21:H22"/>
    <mergeCell ref="E18:E19"/>
    <mergeCell ref="B4:B13"/>
    <mergeCell ref="E43:E44"/>
    <mergeCell ref="E29:E31"/>
    <mergeCell ref="G35:G42"/>
    <mergeCell ref="H35:H41"/>
    <mergeCell ref="F30:F34"/>
    <mergeCell ref="F35:F42"/>
    <mergeCell ref="C26:C33"/>
    <mergeCell ref="D30:D34"/>
    <mergeCell ref="C35:C42"/>
    <mergeCell ref="E33:E34"/>
    <mergeCell ref="E39:E40"/>
    <mergeCell ref="F11:F14"/>
    <mergeCell ref="F15:F23"/>
    <mergeCell ref="F26:F28"/>
    <mergeCell ref="C16:C18"/>
    <mergeCell ref="D16:D18"/>
    <mergeCell ref="B26:B40"/>
    <mergeCell ref="D39:D42"/>
    <mergeCell ref="C43:C47"/>
    <mergeCell ref="D35:D37"/>
    <mergeCell ref="D26:D28"/>
    <mergeCell ref="B42:B54"/>
    <mergeCell ref="D51:E51"/>
    <mergeCell ref="D47:D50"/>
    <mergeCell ref="C49:C54"/>
    <mergeCell ref="E35:E36"/>
  </mergeCells>
  <hyperlinks>
    <hyperlink ref="F6" location="Variables!A21" display="(A20=A8+A9)"/>
    <hyperlink ref="H23" location="Variables!A26" display="A25"/>
    <hyperlink ref="H16" location="Variables!A27" display="(A26=A21-A25)"/>
    <hyperlink ref="B41" location="Variables!A4" display="(A3)"/>
    <hyperlink ref="D29" location="Variables!A11" display="(A10=A8+A9)"/>
    <hyperlink ref="D38" location="Variables!A14" display="(A13=A11+A12)"/>
    <hyperlink ref="D52:E52" location="Variables!A20" display="(A19=A15-A18)"/>
    <hyperlink ref="E27" location="Variables!A9" display="(A8)"/>
    <hyperlink ref="E32" location="Variables!A10" display="(A9)"/>
    <hyperlink ref="E37" location="Variables!A12" display="(A11)"/>
    <hyperlink ref="E41" location="Variables!A13" display="(A12)"/>
    <hyperlink ref="E45" location="Variables!A17" display="(A16)"/>
    <hyperlink ref="H33" location="Variables!A24" display="A23"/>
    <hyperlink ref="H42" location="Variables!A27" display="(A26=A21-A25)"/>
    <hyperlink ref="H53" location="Variables!A26" display="A25"/>
    <hyperlink ref="C10" location="Variables!A15" display="(A14=A10+A13)"/>
    <hyperlink ref="D7" location="Variables!A11" display="(A10=A8+A9)"/>
    <hyperlink ref="D14" location="Variables!A14" display="(A13=A11+A12)"/>
    <hyperlink ref="D19" location="Variables!A19" display="(A18=A16+A17)"/>
    <hyperlink ref="E17" location="Variables!A17" display="(Α16)"/>
    <hyperlink ref="E15" location="Variables!A13" display="(A12)"/>
    <hyperlink ref="E13" location="Variables!A12" display="(A11)"/>
    <hyperlink ref="E9" location="Μεταβλητές!B10" display="(Α9)"/>
    <hyperlink ref="E5" location="Variables!A9" display="(A8)"/>
    <hyperlink ref="C19" location="Variables!A16" display="(A15=A3-A14)"/>
    <hyperlink ref="B14" location="Variables!A4" display="(A3)"/>
    <hyperlink ref="H10" location="Variables!A24" display="A23"/>
    <hyperlink ref="C34" location="Variables!A15" display="(A14=A10+A13)"/>
    <hyperlink ref="D46" location="Variables!A19" display="(A18=A16+A17)"/>
    <hyperlink ref="C48" location="Variables!A16" display="(A15=A3-A14)"/>
    <hyperlink ref="E20" location="Variables!A18" display="(A17)"/>
    <hyperlink ref="E49" location="Variables!A18" display="(A17)"/>
    <hyperlink ref="E9:E10" location="Variables!A10" display="(Α9)"/>
    <hyperlink ref="D22:E23" location="Variables!A20" display="(A19=A15-A18)"/>
    <hyperlink ref="H28" location="Variables!A25" display="(A24=A8+A9-A23)"/>
    <hyperlink ref="F43" location="Variables!A22" display="(A21=A3-A20)"/>
    <hyperlink ref="F15" location="Variables!A22" display="(A21=A3-A20)"/>
    <hyperlink ref="G28" location="Variables!A25" display="(A24=A8+A9-A23)"/>
    <hyperlink ref="G33" location="Variables!A24" display="A23"/>
    <hyperlink ref="G16" location="Variables!A22" display="(A21=A3-A24-A23)"/>
    <hyperlink ref="G6" location="Variables!A25" display="(A24=A8+A9-A23)"/>
    <hyperlink ref="G10" location="Variables!A24" display="A23"/>
    <hyperlink ref="G43" location="Variables!A22" display="(A21=A3-A20)"/>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ΑΛΕΞΑΝΔΡΟΣ</dc:creator>
  <cp:keywords/>
  <dc:description/>
  <cp:lastModifiedBy>user</cp:lastModifiedBy>
  <cp:lastPrinted>2011-09-05T12:36:18Z</cp:lastPrinted>
  <dcterms:created xsi:type="dcterms:W3CDTF">2011-03-21T15:47:46Z</dcterms:created>
  <dcterms:modified xsi:type="dcterms:W3CDTF">2017-11-01T13:39:17Z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